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wilbej\Desktop\SECRETARIA DE CULTURA RECREACION Y DEPORTE\PAAC\PAAC 2023\PAAC 2023\CUATRIMESTRE 3 2023\"/>
    </mc:Choice>
  </mc:AlternateContent>
  <xr:revisionPtr revIDLastSave="0" documentId="13_ncr:1_{130B00F2-E509-49EB-9798-689CF3C11523}" xr6:coauthVersionLast="47" xr6:coauthVersionMax="47" xr10:uidLastSave="{00000000-0000-0000-0000-000000000000}"/>
  <bookViews>
    <workbookView xWindow="28680" yWindow="-120" windowWidth="29040" windowHeight="17640" activeTab="2" xr2:uid="{00000000-000D-0000-FFFF-FFFF00000000}"/>
  </bookViews>
  <sheets>
    <sheet name="Consolidación" sheetId="1" r:id="rId1"/>
    <sheet name="PTEP" sheetId="2" r:id="rId2"/>
    <sheet name="ANEXO RIESGOS" sheetId="3" r:id="rId3"/>
  </sheets>
  <calcPr calcId="191029"/>
</workbook>
</file>

<file path=xl/calcChain.xml><?xml version="1.0" encoding="utf-8"?>
<calcChain xmlns="http://schemas.openxmlformats.org/spreadsheetml/2006/main">
  <c r="AG112" i="2" l="1"/>
  <c r="AF112" i="2"/>
  <c r="X112" i="2"/>
  <c r="W112" i="2"/>
  <c r="AG108" i="2"/>
  <c r="AF108" i="2"/>
  <c r="X108" i="2"/>
  <c r="W108" i="2"/>
  <c r="AG100" i="2"/>
  <c r="AF100" i="2"/>
  <c r="X100" i="2"/>
  <c r="W100" i="2"/>
  <c r="AG91" i="2"/>
  <c r="AF91" i="2"/>
  <c r="X91" i="2"/>
  <c r="W91" i="2"/>
  <c r="AG87" i="2"/>
  <c r="AF87" i="2"/>
  <c r="X87" i="2"/>
  <c r="W87" i="2"/>
  <c r="X81" i="2"/>
  <c r="W81" i="2"/>
  <c r="AG76" i="2"/>
  <c r="AF76" i="2"/>
  <c r="X76" i="2"/>
  <c r="W76" i="2"/>
  <c r="AG60" i="2"/>
  <c r="AF60" i="2"/>
  <c r="X60" i="2"/>
  <c r="W60" i="2"/>
  <c r="AG39" i="2"/>
  <c r="AF39" i="2"/>
  <c r="X39" i="2"/>
  <c r="W39" i="2"/>
  <c r="N22" i="2"/>
  <c r="M22" i="2"/>
  <c r="O21" i="2"/>
  <c r="K111" i="1"/>
  <c r="J111" i="1"/>
  <c r="I111" i="1"/>
  <c r="D111" i="1"/>
  <c r="D21" i="1" s="1"/>
  <c r="M21" i="1" s="1"/>
  <c r="C111" i="1"/>
  <c r="C21" i="1" s="1"/>
  <c r="L21" i="1" s="1"/>
  <c r="M110" i="1"/>
  <c r="K110" i="1"/>
  <c r="G110" i="1"/>
  <c r="F110" i="1"/>
  <c r="L110" i="1" s="1"/>
  <c r="K109" i="1"/>
  <c r="G109" i="1"/>
  <c r="M109" i="1" s="1"/>
  <c r="F109" i="1"/>
  <c r="L109" i="1" s="1"/>
  <c r="L108" i="1"/>
  <c r="G108" i="1"/>
  <c r="H108" i="1" s="1"/>
  <c r="F108" i="1"/>
  <c r="F111" i="1" s="1"/>
  <c r="J105" i="1"/>
  <c r="K105" i="1" s="1"/>
  <c r="I105" i="1"/>
  <c r="D105" i="1"/>
  <c r="E105" i="1" s="1"/>
  <c r="C105" i="1"/>
  <c r="M104" i="1"/>
  <c r="N104" i="1" s="1"/>
  <c r="L104" i="1"/>
  <c r="K104" i="1"/>
  <c r="H104" i="1"/>
  <c r="G104" i="1"/>
  <c r="F104" i="1"/>
  <c r="K103" i="1"/>
  <c r="G103" i="1"/>
  <c r="M103" i="1" s="1"/>
  <c r="F103" i="1"/>
  <c r="L103" i="1" s="1"/>
  <c r="G102" i="1"/>
  <c r="M102" i="1" s="1"/>
  <c r="F102" i="1"/>
  <c r="L102" i="1" s="1"/>
  <c r="G101" i="1"/>
  <c r="M101" i="1" s="1"/>
  <c r="F101" i="1"/>
  <c r="L101" i="1" s="1"/>
  <c r="K100" i="1"/>
  <c r="G100" i="1"/>
  <c r="G105" i="1" s="1"/>
  <c r="F100" i="1"/>
  <c r="F105" i="1" s="1"/>
  <c r="K97" i="1"/>
  <c r="J97" i="1"/>
  <c r="I97" i="1"/>
  <c r="D97" i="1"/>
  <c r="D19" i="1" s="1"/>
  <c r="M19" i="1" s="1"/>
  <c r="C97" i="1"/>
  <c r="C19" i="1" s="1"/>
  <c r="L19" i="1" s="1"/>
  <c r="M96" i="1"/>
  <c r="L96" i="1"/>
  <c r="K96" i="1"/>
  <c r="G96" i="1"/>
  <c r="F96" i="1"/>
  <c r="G95" i="1"/>
  <c r="M95" i="1" s="1"/>
  <c r="F95" i="1"/>
  <c r="L95" i="1" s="1"/>
  <c r="M94" i="1"/>
  <c r="N94" i="1" s="1"/>
  <c r="G94" i="1"/>
  <c r="F94" i="1"/>
  <c r="L94" i="1" s="1"/>
  <c r="G93" i="1"/>
  <c r="M93" i="1" s="1"/>
  <c r="F93" i="1"/>
  <c r="L93" i="1" s="1"/>
  <c r="K92" i="1"/>
  <c r="G92" i="1"/>
  <c r="M92" i="1" s="1"/>
  <c r="F92" i="1"/>
  <c r="L92" i="1" s="1"/>
  <c r="J89" i="1"/>
  <c r="K89" i="1" s="1"/>
  <c r="I89" i="1"/>
  <c r="D89" i="1"/>
  <c r="C89" i="1"/>
  <c r="M88" i="1"/>
  <c r="N88" i="1" s="1"/>
  <c r="L88" i="1"/>
  <c r="G88" i="1"/>
  <c r="F88" i="1"/>
  <c r="G87" i="1"/>
  <c r="M87" i="1" s="1"/>
  <c r="F87" i="1"/>
  <c r="F89" i="1" s="1"/>
  <c r="M86" i="1"/>
  <c r="K86" i="1"/>
  <c r="G86" i="1"/>
  <c r="G89" i="1" s="1"/>
  <c r="H89" i="1" s="1"/>
  <c r="F86" i="1"/>
  <c r="L86" i="1" s="1"/>
  <c r="J83" i="1"/>
  <c r="I83" i="1"/>
  <c r="D83" i="1"/>
  <c r="C83" i="1"/>
  <c r="M82" i="1"/>
  <c r="L82" i="1"/>
  <c r="K82" i="1"/>
  <c r="M81" i="1"/>
  <c r="N81" i="1" s="1"/>
  <c r="L81" i="1"/>
  <c r="K81" i="1"/>
  <c r="G81" i="1"/>
  <c r="F81" i="1"/>
  <c r="H81" i="1" s="1"/>
  <c r="G80" i="1"/>
  <c r="G83" i="1" s="1"/>
  <c r="H83" i="1" s="1"/>
  <c r="F80" i="1"/>
  <c r="F83" i="1" s="1"/>
  <c r="J77" i="1"/>
  <c r="I77" i="1"/>
  <c r="K77" i="1" s="1"/>
  <c r="G77" i="1"/>
  <c r="H77" i="1" s="1"/>
  <c r="F77" i="1"/>
  <c r="E77" i="1"/>
  <c r="D77" i="1"/>
  <c r="C77" i="1"/>
  <c r="C16" i="1" s="1"/>
  <c r="L16" i="1" s="1"/>
  <c r="K76" i="1"/>
  <c r="G76" i="1"/>
  <c r="H76" i="1" s="1"/>
  <c r="F76" i="1"/>
  <c r="L76" i="1" s="1"/>
  <c r="K75" i="1"/>
  <c r="G75" i="1"/>
  <c r="M75" i="1" s="1"/>
  <c r="N75" i="1" s="1"/>
  <c r="F75" i="1"/>
  <c r="L75" i="1" s="1"/>
  <c r="M74" i="1"/>
  <c r="L74" i="1"/>
  <c r="L77" i="1" s="1"/>
  <c r="J71" i="1"/>
  <c r="K71" i="1" s="1"/>
  <c r="I71" i="1"/>
  <c r="D71" i="1"/>
  <c r="D15" i="1" s="1"/>
  <c r="C71" i="1"/>
  <c r="K70" i="1"/>
  <c r="G70" i="1"/>
  <c r="M70" i="1" s="1"/>
  <c r="F70" i="1"/>
  <c r="L70" i="1" s="1"/>
  <c r="M69" i="1"/>
  <c r="K69" i="1"/>
  <c r="G69" i="1"/>
  <c r="H69" i="1" s="1"/>
  <c r="F69" i="1"/>
  <c r="L69" i="1" s="1"/>
  <c r="M68" i="1"/>
  <c r="N68" i="1" s="1"/>
  <c r="L68" i="1"/>
  <c r="K68" i="1"/>
  <c r="H68" i="1"/>
  <c r="G68" i="1"/>
  <c r="F68" i="1"/>
  <c r="K67" i="1"/>
  <c r="G67" i="1"/>
  <c r="G71" i="1" s="1"/>
  <c r="F67" i="1"/>
  <c r="F71" i="1" s="1"/>
  <c r="K66" i="1"/>
  <c r="G66" i="1"/>
  <c r="M66" i="1" s="1"/>
  <c r="N66" i="1" s="1"/>
  <c r="F66" i="1"/>
  <c r="L66" i="1" s="1"/>
  <c r="M65" i="1"/>
  <c r="L65" i="1"/>
  <c r="K65" i="1"/>
  <c r="G65" i="1"/>
  <c r="H65" i="1" s="1"/>
  <c r="F65" i="1"/>
  <c r="J62" i="1"/>
  <c r="K62" i="1" s="1"/>
  <c r="I62" i="1"/>
  <c r="D62" i="1"/>
  <c r="E62" i="1" s="1"/>
  <c r="C62" i="1"/>
  <c r="M61" i="1"/>
  <c r="N61" i="1" s="1"/>
  <c r="L61" i="1"/>
  <c r="K61" i="1"/>
  <c r="H61" i="1"/>
  <c r="G61" i="1"/>
  <c r="F61" i="1"/>
  <c r="K60" i="1"/>
  <c r="G60" i="1"/>
  <c r="H60" i="1" s="1"/>
  <c r="F60" i="1"/>
  <c r="L60" i="1" s="1"/>
  <c r="L59" i="1"/>
  <c r="G59" i="1"/>
  <c r="M59" i="1" s="1"/>
  <c r="N59" i="1" s="1"/>
  <c r="F59" i="1"/>
  <c r="M58" i="1"/>
  <c r="N58" i="1" s="1"/>
  <c r="L58" i="1"/>
  <c r="K58" i="1"/>
  <c r="H58" i="1"/>
  <c r="G58" i="1"/>
  <c r="F58" i="1"/>
  <c r="K57" i="1"/>
  <c r="G57" i="1"/>
  <c r="M57" i="1" s="1"/>
  <c r="F57" i="1"/>
  <c r="L57" i="1" s="1"/>
  <c r="K56" i="1"/>
  <c r="G56" i="1"/>
  <c r="G62" i="1" s="1"/>
  <c r="H62" i="1" s="1"/>
  <c r="F56" i="1"/>
  <c r="F62" i="1" s="1"/>
  <c r="K53" i="1"/>
  <c r="J53" i="1"/>
  <c r="I53" i="1"/>
  <c r="D53" i="1"/>
  <c r="D13" i="1" s="1"/>
  <c r="C53" i="1"/>
  <c r="C13" i="1" s="1"/>
  <c r="M52" i="1"/>
  <c r="K52" i="1"/>
  <c r="G52" i="1"/>
  <c r="H52" i="1" s="1"/>
  <c r="F52" i="1"/>
  <c r="L52" i="1" s="1"/>
  <c r="M51" i="1"/>
  <c r="N51" i="1" s="1"/>
  <c r="L51" i="1"/>
  <c r="K51" i="1"/>
  <c r="H51" i="1"/>
  <c r="G51" i="1"/>
  <c r="F51" i="1"/>
  <c r="K50" i="1"/>
  <c r="G50" i="1"/>
  <c r="H50" i="1" s="1"/>
  <c r="F50" i="1"/>
  <c r="L50" i="1" s="1"/>
  <c r="K49" i="1"/>
  <c r="G49" i="1"/>
  <c r="M49" i="1" s="1"/>
  <c r="F49" i="1"/>
  <c r="L49" i="1" s="1"/>
  <c r="M48" i="1"/>
  <c r="N48" i="1" s="1"/>
  <c r="L48" i="1"/>
  <c r="K48" i="1"/>
  <c r="G48" i="1"/>
  <c r="H48" i="1" s="1"/>
  <c r="F48" i="1"/>
  <c r="F53" i="1" s="1"/>
  <c r="E24" i="1"/>
  <c r="J23" i="1"/>
  <c r="K23" i="1" s="1"/>
  <c r="I23" i="1"/>
  <c r="G23" i="1"/>
  <c r="F23" i="1"/>
  <c r="M22" i="1"/>
  <c r="N22" i="1" s="1"/>
  <c r="L22" i="1"/>
  <c r="K21" i="1"/>
  <c r="H21" i="1"/>
  <c r="B21" i="1"/>
  <c r="L20" i="1"/>
  <c r="K20" i="1"/>
  <c r="H20" i="1"/>
  <c r="C20" i="1"/>
  <c r="B20" i="1"/>
  <c r="K19" i="1"/>
  <c r="H19" i="1"/>
  <c r="B19" i="1"/>
  <c r="K18" i="1"/>
  <c r="H18" i="1"/>
  <c r="D18" i="1"/>
  <c r="M18" i="1" s="1"/>
  <c r="C18" i="1"/>
  <c r="L18" i="1" s="1"/>
  <c r="B18" i="1"/>
  <c r="M17" i="1"/>
  <c r="K17" i="1"/>
  <c r="D17" i="1"/>
  <c r="C17" i="1"/>
  <c r="L17" i="1" s="1"/>
  <c r="B17" i="1"/>
  <c r="M16" i="1"/>
  <c r="K16" i="1"/>
  <c r="D16" i="1"/>
  <c r="E16" i="1" s="1"/>
  <c r="B16" i="1"/>
  <c r="L15" i="1"/>
  <c r="K15" i="1"/>
  <c r="H15" i="1"/>
  <c r="C15" i="1"/>
  <c r="B15" i="1"/>
  <c r="L14" i="1"/>
  <c r="K14" i="1"/>
  <c r="H14" i="1"/>
  <c r="D14" i="1"/>
  <c r="E14" i="1" s="1"/>
  <c r="C14" i="1"/>
  <c r="B14" i="1"/>
  <c r="J13" i="1"/>
  <c r="K13" i="1" s="1"/>
  <c r="I13" i="1"/>
  <c r="H13" i="1"/>
  <c r="H23" i="1" s="1"/>
  <c r="B13" i="1"/>
  <c r="L111" i="1" l="1"/>
  <c r="M15" i="1"/>
  <c r="N15" i="1" s="1"/>
  <c r="E15" i="1"/>
  <c r="N93" i="1"/>
  <c r="N101" i="1"/>
  <c r="N52" i="1"/>
  <c r="N18" i="1"/>
  <c r="N57" i="1"/>
  <c r="L13" i="1"/>
  <c r="L23" i="1" s="1"/>
  <c r="C23" i="1"/>
  <c r="N19" i="1"/>
  <c r="N102" i="1"/>
  <c r="E13" i="1"/>
  <c r="M13" i="1"/>
  <c r="D23" i="1"/>
  <c r="E23" i="1" s="1"/>
  <c r="L53" i="1"/>
  <c r="H71" i="1"/>
  <c r="N103" i="1"/>
  <c r="N69" i="1"/>
  <c r="N86" i="1"/>
  <c r="N95" i="1"/>
  <c r="L97" i="1"/>
  <c r="N49" i="1"/>
  <c r="N70" i="1"/>
  <c r="N87" i="1"/>
  <c r="N92" i="1"/>
  <c r="M97" i="1"/>
  <c r="H105" i="1"/>
  <c r="N21" i="1"/>
  <c r="M108" i="1"/>
  <c r="H80" i="1"/>
  <c r="H93" i="1"/>
  <c r="H57" i="1"/>
  <c r="L80" i="1"/>
  <c r="L83" i="1" s="1"/>
  <c r="H103" i="1"/>
  <c r="E53" i="1"/>
  <c r="H70" i="1"/>
  <c r="M80" i="1"/>
  <c r="L87" i="1"/>
  <c r="L89" i="1" s="1"/>
  <c r="H95" i="1"/>
  <c r="M14" i="1"/>
  <c r="N14" i="1" s="1"/>
  <c r="L67" i="1"/>
  <c r="L71" i="1" s="1"/>
  <c r="H92" i="1"/>
  <c r="F97" i="1"/>
  <c r="E71" i="1"/>
  <c r="M89" i="1"/>
  <c r="H67" i="1"/>
  <c r="N74" i="1"/>
  <c r="H49" i="1"/>
  <c r="M50" i="1"/>
  <c r="N50" i="1" s="1"/>
  <c r="G53" i="1"/>
  <c r="H53" i="1" s="1"/>
  <c r="H56" i="1"/>
  <c r="M60" i="1"/>
  <c r="N60" i="1" s="1"/>
  <c r="H66" i="1"/>
  <c r="M67" i="1"/>
  <c r="N67" i="1" s="1"/>
  <c r="H75" i="1"/>
  <c r="M76" i="1"/>
  <c r="N76" i="1" s="1"/>
  <c r="G97" i="1"/>
  <c r="H100" i="1"/>
  <c r="G111" i="1"/>
  <c r="H111" i="1" s="1"/>
  <c r="D20" i="1"/>
  <c r="M20" i="1" s="1"/>
  <c r="N20" i="1" s="1"/>
  <c r="H59" i="1"/>
  <c r="N65" i="1"/>
  <c r="L56" i="1"/>
  <c r="L62" i="1" s="1"/>
  <c r="H94" i="1"/>
  <c r="L100" i="1"/>
  <c r="L105" i="1" s="1"/>
  <c r="M56" i="1"/>
  <c r="M100" i="1"/>
  <c r="M53" i="1" l="1"/>
  <c r="N53" i="1" s="1"/>
  <c r="N13" i="1"/>
  <c r="M23" i="1"/>
  <c r="N23" i="1" s="1"/>
  <c r="M111" i="1"/>
  <c r="N111" i="1" s="1"/>
  <c r="N108" i="1"/>
  <c r="M105" i="1"/>
  <c r="N105" i="1" s="1"/>
  <c r="N100" i="1"/>
  <c r="H97" i="1"/>
  <c r="N80" i="1"/>
  <c r="M83" i="1"/>
  <c r="N83" i="1" s="1"/>
  <c r="M62" i="1"/>
  <c r="N62" i="1" s="1"/>
  <c r="N56" i="1"/>
  <c r="N89" i="1"/>
  <c r="N97" i="1"/>
  <c r="M77" i="1"/>
  <c r="N77" i="1" s="1"/>
  <c r="M71" i="1"/>
  <c r="N7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scheme val="minor"/>
          </rPr>
          <t>======
ID#AAABD4X14Zc
    (2023-12-29 13:20:57)
Falta calificación,
	-Control Interno SCRD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0" authorId="0" shapeId="0" xr:uid="{00000000-0006-0000-0100-000001000000}">
      <text>
        <r>
          <rPr>
            <sz val="11"/>
            <color theme="1"/>
            <rFont val="Calibri"/>
            <scheme val="minor"/>
          </rPr>
          <t>======
ID#AAABD4X14Zo
tc={3BE1BE01-92AE-4208-AD07-EB9F21D63DCB}    (2023-09-05 21:17:38)
[Comentario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dejar la cantidad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3" authorId="0" shapeId="0" xr:uid="{00000000-0006-0000-0200-000001000000}">
      <text>
        <r>
          <rPr>
            <sz val="11"/>
            <color theme="1"/>
            <rFont val="Calibri"/>
            <scheme val="minor"/>
          </rPr>
          <t>======
ID#AAABD4X14Zs
Natalia Irina Vanegas Pinzón    (2024-01-11 15:26:45)
En los riesgos de corrupción no se acepta la opción de asumir.</t>
        </r>
      </text>
    </comment>
    <comment ref="T3" authorId="0" shapeId="0" xr:uid="{00000000-0006-0000-0200-000002000000}">
      <text>
        <r>
          <rPr>
            <sz val="11"/>
            <color theme="1"/>
            <rFont val="Calibri"/>
            <scheme val="minor"/>
          </rPr>
          <t>======
ID#AAABD4X14Zk
Portatil    (2024-01-11 15:26:45)
Deben ir numeradas.
Es importante definir actividades para fortalecer los controles; así como, actividades o controles para cada una de las causas.</t>
        </r>
      </text>
    </comment>
    <comment ref="X3" authorId="0" shapeId="0" xr:uid="{00000000-0006-0000-0200-000003000000}">
      <text>
        <r>
          <rPr>
            <sz val="11"/>
            <color theme="1"/>
            <rFont val="Calibri"/>
            <scheme val="minor"/>
          </rPr>
          <t>======
ID#AAABD4X14Zg
Portatil    (2024-01-11 15:26:45)
Durante vigencia.</t>
        </r>
      </text>
    </comment>
  </commentList>
</comments>
</file>

<file path=xl/sharedStrings.xml><?xml version="1.0" encoding="utf-8"?>
<sst xmlns="http://schemas.openxmlformats.org/spreadsheetml/2006/main" count="2687" uniqueCount="1420">
  <si>
    <t>SECRETARIA DISTRITAL DE CULTURA, RECREACIÓN Y DEPORTE
SEGUIMIENTO CONSOLIDADO PROGRAMA DE TRANSPARENCIA Y ETICA PÚBLICA (ANTES PLAN ANTICORRUPCIÓN Y DE ATENCIÓN AL CIUDADANO) 2023 
CORTE  A 31-12-2023</t>
  </si>
  <si>
    <t>La Oficina de Control Interno realizó el seguimiento y control a la implementación de las actividades consignadas en el Programa de Transparencia y Ética Pública (Antes Plan Anticorrupción y de Atención al Ciudadano), a partir de la verificación de las evidencias reportas por las diferentes dependencias responsables en la herramienta, y del seguimiento realizado por la segunda línea de defensa, el cual se detalla a continuación:</t>
  </si>
  <si>
    <t>Nivel de cumplimiento PTEP</t>
  </si>
  <si>
    <t>ZONA</t>
  </si>
  <si>
    <t>De 80 a 100%</t>
  </si>
  <si>
    <t>ALTA</t>
  </si>
  <si>
    <t>De 60 a 79%</t>
  </si>
  <si>
    <t>MEDIA</t>
  </si>
  <si>
    <t>0 a 59%</t>
  </si>
  <si>
    <t>BAJA</t>
  </si>
  <si>
    <t>1. NIVEL DE EJECUCIÓN CONSOLIDADO GENERAL PTEP (ANTES PAAC)  VIGENCIA 2023</t>
  </si>
  <si>
    <r>
      <rPr>
        <b/>
        <sz val="12"/>
        <color theme="1"/>
        <rFont val="&quot;Arial Narrow&quot;, sans-serif"/>
      </rPr>
      <t xml:space="preserve">Corte 30-ABR-23
</t>
    </r>
    <r>
      <rPr>
        <b/>
        <sz val="10"/>
        <color theme="1"/>
        <rFont val="&quot;Arial Narrow&quot;, sans-serif"/>
      </rPr>
      <t>(Número de Actividades)</t>
    </r>
  </si>
  <si>
    <r>
      <rPr>
        <b/>
        <sz val="12"/>
        <color rgb="FF000000"/>
        <rFont val="&quot;Arial Narrow&quot;, sans-serif"/>
      </rPr>
      <t xml:space="preserve">Corte 31-AGO-23
</t>
    </r>
    <r>
      <rPr>
        <b/>
        <sz val="10"/>
        <color rgb="FF000000"/>
        <rFont val="&quot;Arial Narrow&quot;, sans-serif"/>
      </rPr>
      <t>(Número de Actividades)</t>
    </r>
  </si>
  <si>
    <r>
      <rPr>
        <b/>
        <sz val="12"/>
        <color rgb="FF000000"/>
        <rFont val="&quot;Arial Narrow&quot;, sans-serif"/>
      </rPr>
      <t xml:space="preserve">Corte 31-DIC-23
</t>
    </r>
    <r>
      <rPr>
        <b/>
        <sz val="10"/>
        <color rgb="FF000000"/>
        <rFont val="&quot;Arial Narrow&quot;, sans-serif"/>
      </rPr>
      <t>(Número de Actividades)</t>
    </r>
  </si>
  <si>
    <r>
      <rPr>
        <b/>
        <sz val="12"/>
        <color theme="0"/>
        <rFont val="&quot;Arial Narrow&quot;, sans-serif"/>
      </rPr>
      <t xml:space="preserve">ACUMULADO
</t>
    </r>
    <r>
      <rPr>
        <b/>
        <sz val="10"/>
        <color theme="0"/>
        <rFont val="&quot;Arial Narrow&quot;, sans-serif"/>
      </rPr>
      <t>(Número de Actividades)</t>
    </r>
  </si>
  <si>
    <t>Programa de Transparencia y Etica Publica (Antes PAAC)</t>
  </si>
  <si>
    <t>Prog.</t>
  </si>
  <si>
    <t>Ejec.</t>
  </si>
  <si>
    <t>%</t>
  </si>
  <si>
    <t>*</t>
  </si>
  <si>
    <t xml:space="preserve"> Iniciativas Adicionales</t>
  </si>
  <si>
    <t xml:space="preserve"> </t>
  </si>
  <si>
    <t>Avance y/o cumplimiento general</t>
  </si>
  <si>
    <t xml:space="preserve">Nivel de cumplimiento Programa de Transparencia y Ética Pública.  </t>
  </si>
  <si>
    <r>
      <rPr>
        <sz val="11"/>
        <color rgb="FFFF0000"/>
        <rFont val="Arial"/>
      </rPr>
      <t xml:space="preserve">* </t>
    </r>
    <r>
      <rPr>
        <sz val="11"/>
        <color rgb="FF000000"/>
        <rFont val="Arial"/>
      </rPr>
      <t xml:space="preserve">Se observa sobre ejecución de las actividades propuestas en estos componentes, sin embargo se califica con un máximo de 100% para evitar que se vean afectados los demás componentes y la calificación total. </t>
    </r>
  </si>
  <si>
    <t>2. NIVEL DE AVANCE POR COMPONENTE /SUBCOMPONENTE</t>
  </si>
  <si>
    <t>Ejecutado corte 30-ABR-23
(Número de Actividades)</t>
  </si>
  <si>
    <t>Ejecutado corte 31-AGO-23
(Número de Actividades)</t>
  </si>
  <si>
    <t>Ejecutado corte 31-DIC-23
(Número de Actividades)</t>
  </si>
  <si>
    <r>
      <rPr>
        <b/>
        <sz val="10"/>
        <color theme="0"/>
        <rFont val="&quot;Arial Narrow&quot;, sans-serif"/>
      </rPr>
      <t>ACUMULADO
(Número de Actividades)</t>
    </r>
  </si>
  <si>
    <t>Componente 1: Mecanismos para la Transparencia y Acceso de la Información (Antes componente 5)</t>
  </si>
  <si>
    <t>Subcomponente 1:  Lineamiento de transparencia activa</t>
  </si>
  <si>
    <t xml:space="preserve">Subcomponente 2: Lineamientos de transparencia pasiva </t>
  </si>
  <si>
    <t>Subcomponente 3: Elaboración de instrumentos de gestión de información</t>
  </si>
  <si>
    <t>Subcomponente 4:Criterio diferencial de accesibilidad</t>
  </si>
  <si>
    <t>Subcomponente 5:   Monitoreo de Acceso a la Información Pública</t>
  </si>
  <si>
    <t>Nivel de Cumplimiento</t>
  </si>
  <si>
    <t>Componente 2: Rendición de cuentas (antes componente 3)</t>
  </si>
  <si>
    <t>Información de calidad y en lenguaje comprensible</t>
  </si>
  <si>
    <t>Diálogo de doble vía con la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</si>
  <si>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</si>
  <si>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</si>
  <si>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</si>
  <si>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</si>
  <si>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Componente 3: Mecanismos para mejorar la Atención al ciudadano (antes componente 4)</t>
  </si>
  <si>
    <t>Estructura administrativa y Direccionamiento estratégico</t>
  </si>
  <si>
    <t>Fortalecimiento de los canales de atención</t>
  </si>
  <si>
    <t>Talento Humano</t>
  </si>
  <si>
    <t>Normativo y procedimental</t>
  </si>
  <si>
    <t>Relacionamiento con el ciudadano</t>
  </si>
  <si>
    <t>Análisis de la información de las denuncia de corrupción (enfoque de género) - Sub componente nuevo</t>
  </si>
  <si>
    <t>Componente 4: Estrategia de Racionalización de Trámites (Antes componente 2)</t>
  </si>
  <si>
    <t>Declaratoria, revocatoria o cambio de categoría de un bien de interés cultural del ámbito Distrital Fase 2</t>
  </si>
  <si>
    <t>Racionalización de Trámites</t>
  </si>
  <si>
    <t>Consulta Ciudadana para la mejora de experiencias de los usuarios</t>
  </si>
  <si>
    <t>Componente 5: Apertura de Información y datos abiertos (Nuevo)</t>
  </si>
  <si>
    <t>Apertura de datos para los ciudadanos y grupos de interés</t>
  </si>
  <si>
    <t xml:space="preserve">Apertura de la información presupuestal institucional y de resultados </t>
  </si>
  <si>
    <t>Estandarización de datos abiertos para intercambio de información</t>
  </si>
  <si>
    <t>Componente 6: Participación e innovación en la Gestión Pública (Nuevo)</t>
  </si>
  <si>
    <t>Ciudadanía en la toma de decisiones públicas</t>
  </si>
  <si>
    <t>Iniciativas de innovación por articulación institucional</t>
  </si>
  <si>
    <t>Redes de innovación pública</t>
  </si>
  <si>
    <t>Componente 7: Promoción de la integridad y la Ética Pública (Nuevo)</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</si>
  <si>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</si>
  <si>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</si>
  <si>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</si>
  <si>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</si>
  <si>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</si>
  <si>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8: Gestión del Riesgo de Corrupción- Mapa de Riesgos de Corrupción (antes componente 1)</t>
  </si>
  <si>
    <t>Subcomponente 1:  Política de Administración de riesgos</t>
  </si>
  <si>
    <t xml:space="preserve">Subcomponente 2: Construcción del mapa de riesgos de corrupción </t>
  </si>
  <si>
    <t>Subcomponente 3: Consulta y divulgación</t>
  </si>
  <si>
    <t>Subcomponente 4: Monitoreo y revisión</t>
  </si>
  <si>
    <t>Subcomponente 5:   Seguimiento</t>
  </si>
  <si>
    <t>Componente 9: Medidas de debida diligencia y prevención de lavados de activos (Nuevo)</t>
  </si>
  <si>
    <t>Adecuación institucional para cumplir con la debida diligencia</t>
  </si>
  <si>
    <t>Construcción del plan de trabajo para adaptar y/o desarrollar la debida diligencia</t>
  </si>
  <si>
    <t xml:space="preserve">Gestión de la debida diligencia </t>
  </si>
  <si>
    <t>Iniciativas Adicionales Componente no incluído en el PTEP</t>
  </si>
  <si>
    <t>Socializar el procedimiento de Trámites de Conflicto de Interés y Recusaciones que se adpote en la SCRD</t>
  </si>
  <si>
    <t>Realizar campañas comunicacionales de sensibilización sobre Trámite de Conflicto de Interés y Recusaciones</t>
  </si>
  <si>
    <t>Elaborar y publicar en el portal web y en Cultunet el Plan de Integridad 2023 de la SCRD y sus actualizaciones si así se requiere</t>
  </si>
  <si>
    <t>Elaborar y publicar en el portal web y Cultunet el seguimiento del Plan de Integridad 2023 de la SCRD</t>
  </si>
  <si>
    <t>Elaboró</t>
  </si>
  <si>
    <t>Revisó y Aprobó</t>
  </si>
  <si>
    <t>Wilma Rocio Bejarano Gaitán - Profesional Especializado - Control Interno</t>
  </si>
  <si>
    <t>Omar Urrea Romero, Jefe Oficina de Control Interno</t>
  </si>
  <si>
    <t>Jenny Alexandra Saldarriaga Otero - Profesional Especializado - Control Interno</t>
  </si>
  <si>
    <t>Diana del Pilar Romero Varila  - Profesional - Contratista</t>
  </si>
  <si>
    <t>Nathalia Andrea Pineda Camelo - Profesional Contratista</t>
  </si>
  <si>
    <t xml:space="preserve">PROGRAMA DE TRANSPARENCIA Y ÉTICA PUBLICA </t>
  </si>
  <si>
    <t>Código: Anexo DES-PN-01</t>
  </si>
  <si>
    <t>Versión: 03</t>
  </si>
  <si>
    <t>Fecha: 05/09/2023</t>
  </si>
  <si>
    <t>OBJETIVO:
Establecer y poner a disposición de los Grupos de Valor de la entidad el Programa de transparencia y Ética Pública- PTEP de la Secretaría Distrital de Cultura, Recreación y Deporte para la vigencia  2023, de acuerdo con lo estipulado en la Ley 1474 de 2011, el Decreto 1081 de 2015, la Resolución 1519 de 2020, el Decreto Distrital 189 de 2020 y la Directiva 005 de 2020 y los lineamientos de la Secretaria General, a través del establecimiento de acciones encaminados a  dar cumplimiento a los objetivos estratégicos de la Política Pública Distrital de Transparencia, Integridad y no Tolerancia con la Corrupción, los cuales se encuentran inmersos en tres ejes fundamentales relacionados con transparencia, integridad y el monitoreo y control .</t>
  </si>
  <si>
    <t>FUENTES Y CRITERIOS:
* Resultados del seguimiento del Plan Anticorrupción y de Atención al Ciudadano del primer cuatrimestre de la vigencia 2023 por parte del área de Control Interno
* Resultado de los autodiagnósticos de las políticas del MIPG
 * Consultas internas con las áreas funcionales de la entidad para la construcción del Programa de Transparencia y Ética Pública – PTEP, antes denominado PAAC 
* Consulta con los grupos de valor de la SCRD (Encuesta)
*Lineamientos de la Secretaria General en Documento Técnico Programas de Transparencia y Ética Pública del Distrito Capital
*Informe de Control Interno al PAAC 2023</t>
  </si>
  <si>
    <t>VIGENCIA: 2023</t>
  </si>
  <si>
    <t>SEGUNDO CUATRIMESTRE</t>
  </si>
  <si>
    <t>TERCER CUATRIMESTRE</t>
  </si>
  <si>
    <t>Eje</t>
  </si>
  <si>
    <t>Componente</t>
  </si>
  <si>
    <t>Subcomponente / Procesos</t>
  </si>
  <si>
    <t># Actividad</t>
  </si>
  <si>
    <t>Actividades</t>
  </si>
  <si>
    <t>Meta producto</t>
  </si>
  <si>
    <t>Producto</t>
  </si>
  <si>
    <t>Evidencia</t>
  </si>
  <si>
    <t>Dependencia Ejecutora</t>
  </si>
  <si>
    <t>Corresponsables</t>
  </si>
  <si>
    <t>Fecha Inicial</t>
  </si>
  <si>
    <t>Fecha Final</t>
  </si>
  <si>
    <t>Programación Cuatrimestral en % o # de actividades a ejecutar</t>
  </si>
  <si>
    <t>Autocontrol</t>
  </si>
  <si>
    <t>Autoevaluación</t>
  </si>
  <si>
    <t>Evaluación Independiente</t>
  </si>
  <si>
    <t>Dependencia ejecutora
Primera línea de Defensa</t>
  </si>
  <si>
    <t>Oficina Asesora de Planeación
Segunda Línea de Defensa</t>
  </si>
  <si>
    <t>Oficina de Control Interno
Tercera Línea de Defensa</t>
  </si>
  <si>
    <t xml:space="preserve"> Avance I (Ene-Abr) </t>
  </si>
  <si>
    <t xml:space="preserve"> Avance II (May-Agos)</t>
  </si>
  <si>
    <t xml:space="preserve"> Avance III (Sepr- Dic)</t>
  </si>
  <si>
    <t>Avance cuatrimestral</t>
  </si>
  <si>
    <t>Se cumplió la actividad (Si / No)</t>
  </si>
  <si>
    <t>Se cumplió en la fecha programada (SI / No)</t>
  </si>
  <si>
    <t>Monitoreo Cualitativo</t>
  </si>
  <si>
    <t>Seguimiento</t>
  </si>
  <si>
    <t>Observaciones - recomendaciones</t>
  </si>
  <si>
    <t>No Actividades programadas</t>
  </si>
  <si>
    <t>No Actividades ejecutadas</t>
  </si>
  <si>
    <t>TRANSPARENCIA:
Es uno de los ejes del Gobierno Abierto de la ciudad y se plantea como la garantía de que la información del Distrito y sus entidades se disponga para la consulta y el uso de diferentes actores, con calidad, pertinencia y oportunidad, facilitando el control social y la participación incidente en la gestión pública.</t>
  </si>
  <si>
    <t>Componente 1: MECANISMOS PARA LA TRANSPARENCIA Y ACCESO A LA INFORMACIÓN
 Este componente recoge los lineamientos para la garantía del derecho fundamental de Acceso a la Información Pública regulado por la Ley 1712 de 2014 y el Decreto Reglamentario 1081 de 2015, entre otras normas, según la cual toda persona puede acceder a la información pública en posesión o bajo el control de los sujetos obligados de la ley.</t>
  </si>
  <si>
    <t>Elaborar y publicar en el portal web los Planes Institucionales y Estratégicos establecidos en el Decreto 612 de 2018 con sus posteriores actualizaciones</t>
  </si>
  <si>
    <t>12 Planes Institucionales y Estratégicos publicados</t>
  </si>
  <si>
    <t>Planes Institucionales y Estratégicos publicados</t>
  </si>
  <si>
    <t>Link de publicación de los Planes Institucionales y Estratégicos</t>
  </si>
  <si>
    <t>Dirección de Gestión Corporativa - Gestión Documental, Grupos Interno de Trabajo de Talento Humano
 Oficina Asesora de Planeación
  Oficina de Tecnologías de la Información</t>
  </si>
  <si>
    <t>Áreas de la Entidad</t>
  </si>
  <si>
    <r>
      <rPr>
        <b/>
        <sz val="11"/>
        <color theme="1"/>
        <rFont val="Arial Narrow"/>
      </rPr>
      <t xml:space="preserve">Grupo Interno de Trabajo de Gestión de Talento Humano: </t>
    </r>
    <r>
      <rPr>
        <sz val="11"/>
        <color theme="1"/>
        <rFont val="Arial Narrow"/>
      </rPr>
      <t xml:space="preserve">
Desde el GITGTH se tiene a cargo 5 planes que conforman el Plan Estratégico Institucional (Plan Anual de Vacantes, Plan de Previsión de Recursos Humanos, Plan Institucional de Capacitación, Plan de Bienestar e incentivos Institucionales y el Plan de seguridad y Salud en el Trabajo), así mismo se tiene el plan de integridad, a corte de 31 de agosto se tiene el 76% de cumplimiento de todos los planes, en donde se desarrollaron las diferentes actividades programadas para cada plan, así mismo, se han socializado con la comunidad institucional mediante correo electrónico, citaciones por Google meet y publicaciones en el Cultunet. La evidencia de cada una de estas actividades reposa en los expedientes virtuales de Orfeo. Se anexa como evidencia el plan en donde se lleva el control de cada una de las actividades con su respectivo radicado de Orfeo.
</t>
    </r>
  </si>
  <si>
    <r>
      <rPr>
        <b/>
        <sz val="11"/>
        <color theme="1"/>
        <rFont val="Arial Narrow"/>
      </rPr>
      <t xml:space="preserve">Grupo Interno de Trabajo de Gestión de Talento Humano: </t>
    </r>
    <r>
      <rPr>
        <sz val="11"/>
        <color theme="1"/>
        <rFont val="Arial Narrow"/>
      </rPr>
      <t xml:space="preserve">
Se relaciona el documento de Drive en donde se lleva el control de cada una de las actividades desarrolladas, así como los radicados de Orfeo y el expediente virtual de Orfeo.
</t>
    </r>
    <r>
      <rPr>
        <u/>
        <sz val="11"/>
        <color rgb="FF1155CC"/>
        <rFont val="Arial Narrow"/>
      </rPr>
      <t xml:space="preserve">https://docs.google.com/spreadsheets/d/11CR5skL0xvOfMdD4m9WNLOzoM-bGPHlv/edit#gid=624964809
</t>
    </r>
  </si>
  <si>
    <t>N/A</t>
  </si>
  <si>
    <t>Esta actividad se reporto en el primer cuatrimestre
Los 12 planes se publicaron respectivamente en link de transparencia.</t>
  </si>
  <si>
    <t>Actividad evaluada en el (i) corte de evaluación 30/04/2023</t>
  </si>
  <si>
    <t xml:space="preserve">GITSA: El Plan Institucional de Archivo fue elaborado y radicado a la Oficina de Planeación para su aprobación con el Comité institucional y posterior publicaciones </t>
  </si>
  <si>
    <r>
      <rPr>
        <u/>
        <sz val="12"/>
        <color rgb="FF1155CC"/>
        <rFont val="Arial Narrow"/>
      </rPr>
      <t xml:space="preserve">
</t>
    </r>
    <r>
      <rPr>
        <u/>
        <sz val="12"/>
        <color rgb="FF0563C1"/>
        <rFont val="Arial Narrow"/>
      </rPr>
      <t xml:space="preserve">GITSA
</t>
    </r>
    <r>
      <rPr>
        <u/>
        <sz val="12"/>
        <color rgb="FF1155CC"/>
        <rFont val="Arial Narrow"/>
      </rPr>
      <t>https://www.culturarecreacionydeporte.gov.co/es/transparencia-acceso-informacion-publica/planeacion-presupuesto-informes/plan-de-accion</t>
    </r>
  </si>
  <si>
    <t>No aplica</t>
  </si>
  <si>
    <t>Elaborar y publicar en el portal web los informes de avance al Plan Institucional de Archivos de la Entidad PINAR 2021-2023</t>
  </si>
  <si>
    <t>3 informes de avance al Plan Institucional de Archivos de la Entidad PINAR 2021-2023 publicados</t>
  </si>
  <si>
    <t>Informes de avance al Plan Institucional de Archivos de la Entidad PINAR 2021-2023</t>
  </si>
  <si>
    <t>Pantallazos de publicación y/o radicados de los informes de avance al Plan Institucional de Archivos de la Entidad PINAR 2021-2023</t>
  </si>
  <si>
    <t>Grupo Interno de Trabajo de Servicios Administrativos 
 (Gestión Documental)</t>
  </si>
  <si>
    <t>Se presenta informe de avance de cumplimiento de implementación de PINAR el cual al corte presenta un avance del 88%. Para la vigencia 2023 se proyecto dar cumplimiento al 24%, presentando un avance del 21,1% sobre lo proyectado. 20237100377153</t>
  </si>
  <si>
    <t>Informe de Seguimiento con radicado 20237100377153</t>
  </si>
  <si>
    <t>Si</t>
  </si>
  <si>
    <t>No</t>
  </si>
  <si>
    <t>Se evidencia informe radicado, pero la meta establece publicación en portal web, por tal motivo se requiere evaluar la meta en relación con lo programado</t>
  </si>
  <si>
    <t>Revisada la carpeta compartida para el seguimiento del PTYEP y el reporte de en la matriz de seguimiento, se evidenció:
 El Grupo Interno de Trabajo de Servicios Administrativos (Gestión Documental), no adjuntó evidencias a la carpeta compartida y reportó que se realizó el Informe de Seguimiento de avance al Plan Institucional de Archivos de la Entidad PINAR 2021-2023 con radicado 20237100377153. No obstante, se evidenció que el documento fue radicado el 12 de septiembre de 2023 y fue suscrito por una funcionaria de la dependencia, no registrando flujo de revisión y aprobación por la responsable de la dependencia.
 Ahora bien, al consultar la página web de la SCRD, no se evidenció la publicación en el portal web de la entidad del informe de avance del Plan Institucional de Archivos de la Entidad PINAR 2021-2023 determinado en la actividad, para el periodo evaluado. 
 Finalmente registra cumplimiento extemporáneo de la actividad.</t>
  </si>
  <si>
    <t>Observación.
 Debilidad en los soportes documentales: Aunque el informe de avance de ejecución del Plan Institucional de Archivos de la Entidad PINAR 2021-2023 fue suscrito por una funcionaria del área, este no registra flujo de revisión y/o aprobación por parte del responsable de la dependencia y no fue se evidencio su publicación en la página web de la entidad. 
 Se recomienda que los informe se suscriban en el sistema de gestión documental ORFEO, por el responsable de la dependencia y se realice la correspondiente publicación en la página web de la Entidad.</t>
  </si>
  <si>
    <r>
      <rPr>
        <b/>
        <sz val="11"/>
        <color theme="1"/>
        <rFont val="Arial Narrow"/>
      </rPr>
      <t xml:space="preserve">Observación de Control Interno: </t>
    </r>
    <r>
      <rPr>
        <sz val="11"/>
        <color theme="1"/>
        <rFont val="Arial Narrow"/>
      </rPr>
      <t xml:space="preserve">en lo que respecta a la publicación del informe en la pagina web se realiza sobre el informe general de seguimiento mas no sobre los avances, por esta misma razón solo se radica y se firma por la funcionaria que realizo el seguimiento. 
Reporte: se presenta informe general  el avance durante la vigencia 2023,asi como el avance al cumplimiento general de PINAR,  </t>
    </r>
  </si>
  <si>
    <r>
      <rPr>
        <sz val="11"/>
        <color theme="1"/>
        <rFont val="Arial Narrow"/>
      </rPr>
      <t xml:space="preserve">RAD. 20247100004873
Publicación pagina WEB: </t>
    </r>
    <r>
      <rPr>
        <u/>
        <sz val="11"/>
        <color rgb="FF1155CC"/>
        <rFont val="Arial Narrow"/>
      </rPr>
      <t>https://www.culturarecreacionydeporte.gov.co/es/transparencia-acceso-informacion-publica/datos-abiertos/programa-de-gestion-documental</t>
    </r>
  </si>
  <si>
    <r>
      <rPr>
        <sz val="11"/>
        <color theme="10"/>
        <rFont val="Calibri"/>
      </rPr>
      <t xml:space="preserve">En relación con la justificación a la observación de control interno, es necesario que para la formulación del PTEP 2024 se redacte el producto a entregar y se indique el periodo de reporte en el cual se entregara el seguimiento.
Se evidencian las tres publicaciones para la vigencia 2023 en link de transparencia numeral 7,1,4 </t>
    </r>
    <r>
      <rPr>
        <u/>
        <sz val="11"/>
        <color theme="10"/>
        <rFont val="Calibri"/>
      </rPr>
      <t xml:space="preserve">
https://www.culturarecreacionydeporte.gov.co/es/transparencia-acceso-informacion-publica/datos-abiertos/programa-de-gestion-documental</t>
    </r>
  </si>
  <si>
    <t>Revisada la carpeta compartida para el seguimiento del PTEP y el reporte de en la matriz de seguimiento, se evidenció:
 El Grupo Interno de Trabajo de Servicios Administrativos (Gestión Documental), reportó que se realizó el Informe de Seguimiento de avance al Plan Institucional de Archivos de la Entidad PINAR 2021-2023 con radicado 20247100004873. No obstante, se evidenció que el documento fue radicado el 04 de enero de 2024, registrando flujo de revisión y aprobación con las firmas correspondientes hasta el 09 de enero de 2024.
 Ahora bien, al consultar la página web de la SCRD, se evidenció la publicación del informe de avance del Plan Institucional de Archivos de la Entidad PINAR 2021-2023 determinado en la meta actividad. 
 No obstante, se registra cumplimiento extemporáneo de la actividad.</t>
  </si>
  <si>
    <t>Observación:
 *Debilidad en cumplimiento de las fechas de ejecución del PTEP.
  Se recomienda que para la formulación del PTEP 2024.
 * Las actividades se ejecuten dentro de las fechas establecidas y garantizar el cumplimiento oportuno de la actividad.</t>
  </si>
  <si>
    <t>Publicar en el portal Web los eventos y actividades y fechas relacionadas con los procesos clave en el calendario de eventos de la entidad</t>
  </si>
  <si>
    <t>Agenda actualizada y publicada</t>
  </si>
  <si>
    <t>Eventos, actividades y fechas relacionadas con los procesos clave en el calendario de eventos de la entidad.</t>
  </si>
  <si>
    <t>Reporte de publicaciones de la vigencia y pantallazo de la agenda actualizada</t>
  </si>
  <si>
    <t>Oficina Asesora de Comunicaciones</t>
  </si>
  <si>
    <t>Se realiza actualización permanente de la agenda</t>
  </si>
  <si>
    <t>Se solicita especificar mejor el numero de requerimientos de agendas a publicar en relación con las publicaciones generadas para cada seguimiento, para evidenciar efectividad en la actualización permanente, atendiendo el soporte remitido, en el cual se evidencian los requerimientos.</t>
  </si>
  <si>
    <t>Revisados los soportes dispuestos en la carpeta compartida para el seguimiento del PTYEP, se evidenció:
  La Oficina Asesora de Comunicaciones reportó, la actualización de la agenda cultural de manera permanente. Adicionalmente, se aporta en la carpeta de evidencia el "Reporte de publicaciones de la vigencia" de conformidad lo establecido en el soporte formulado para la actividad. 
  Ahora bien, al consultar la página web de la SCRD, se evidencia que la agenda se encuentra actualizada con los eventos, actividades y fechas relacionadas con los procesos clave en el calendario de eventos de la entidad, en el siguiente link: https://www.culturarecreacionydeporte.gov.co/es/eventos
 Finalmente la dependencia cambio el porcentaje de programación con relación al primer corte (Para el primer cuatrimestre estaba programada el 100% ). No obstante, teniendo en cuenta que la actividad no registra actividades en cantidades y es permanente durante toda la vigencia, se calificó el avance reportado por el área.</t>
  </si>
  <si>
    <t>Observación.
 Debilidad en la planeación, debido a que la dependencia cambio el porcentaje de programación con relación al primer corte (Para el primer cuatrimestre estaba programada el 100% ) y de la misma forma se calificó al momento de la evaluación
 Razón por la cual, es necesario q que se mantenga el % de avance cuatrimestral al 33%, para efectos de no alterar el siguiente reporte consolidado del PTYEP.</t>
  </si>
  <si>
    <t>Reporte de publicaciones de la vigencia y pantallazo de la agenda actualizada
https://drive.google.com/drive/folders/17fPMDEd4VJHujUeaFLI4r3e8CsHI-gdZ</t>
  </si>
  <si>
    <t xml:space="preserve">Si </t>
  </si>
  <si>
    <t>Atendiendo la observación de control interno, relacionada con el ajuste en la programación se modificaron los porcentajes teniendo en cuenta que se realizan de forma acumulativa y deben sumar el 100% para toda la vigencia, en el PAAC aprobado al inicio de la vigencia solo existía un campo de programación y por tal motivo se entendía que se presentaba el 100% para cada reporte, con el ajuste del instrumento se puede generar una programación en términos de % o de # de actividades a reportar, para el caso puntual de las publicaciones se dejo de forma acumulativa.
 En lo concerniente con el seguimiento del III cuatrimestre en la carpeta dispuesta para el reporte se evidencia el cumplimiento de las actividades programadas.</t>
  </si>
  <si>
    <t>Revisados los soportes dispuestos en la carpeta compartida para el seguimiento del PTEP, se evidenció:
  La Oficina Asesora de Comunicaciones reportó, la actualización de la agenda cultural de manera permanente. Adicionalmente, se aporta en la carpeta de evidencia el "Reporte de publicaciones de la vigencia y pantallazo de la agenda actualizada" de conformidad lo establecido en el soporte formulado para la actividad. 
  Ahora bien, al consultar la página web de la SCRD, se evidencia que la agenda se encuentra actualizada con los eventos, actividades y fechas relacionadas con los procesos clave en el calendario de eventos de la entidad, en el siguiente link: https://www.culturarecreacionydeporte.gov.co/es/eventos</t>
  </si>
  <si>
    <t>Sin observaciones o recomendaciones</t>
  </si>
  <si>
    <t>Elaborar el seguimiento a la implementación del Plan Estratégico de Tecnologías de la Información y las comunicaciones PETI 2023</t>
  </si>
  <si>
    <t>2 informes de seguimiento a la implementación del Plan Estratégico de Tecnologías de la Información y las comunicaciones PETI 2023 elaborados y presentados</t>
  </si>
  <si>
    <t>Informes de seguimiento a la implementación del Plan Estratégico de Tecnologías de la Información y las comunicaciones PETI 2023</t>
  </si>
  <si>
    <t>Informes de seguimiento al PETI 2023</t>
  </si>
  <si>
    <t>Oficina de Tecnologías de la Información</t>
  </si>
  <si>
    <t>Se realiza seguimiento semestral de cumplimiento a la ejecución de los planes del decreto 612 asignados a la OTI</t>
  </si>
  <si>
    <t xml:space="preserve">Informe de Seguimiento con radicado 20231600355573
Presentación PowerPoint </t>
  </si>
  <si>
    <t xml:space="preserve">Se evidencia informe de seguimiento, radicado </t>
  </si>
  <si>
    <t>Revisados los soportes dispuestos en la carpeta compartida para el seguimiento del PTYEP, se evidenció: La Oficina de Tecnologías de la Información, adjuntó los soportes correspondientes a la realización del seguimiento a la implementación del Plan Estratégico de Tecnologías de la Información y las comunicaciones PETI CORTE: I TRIMESTRE, avance y ejecución, así:
  * Informe gerencial de seguimiento "CORTE: II TRIMESTRE" (20231600355573)
  * Presentación en PowerPoint de avance en la Ejecución de los planes del Decreto 612 de 2018, responsabilidad de la OTI.
 Sin embargo, el documento que se aporta a la carpeta de evidencias no se encuentra radicado en el sistema de gestión documental Orfeo.
 No obstante, al consultar el sistema de gestión documental, se evidenció que el documento fue radicado el 29 de agosto de 2023 y fue suscrito por un contratistas de la dependencia. Documento que fue validado en el histórico de la plataforma por la jefe de la Oficina de Tecnologías de la Información, registrando flujo de revisión y aprobación .</t>
  </si>
  <si>
    <t>Observación.
  Debilidad en los soportes documentales, por cuanto se considera necesario que al ser un informe que obedece al cumplimiento de un plan contemplado en el Decreto 612 de 2018, debería ser suscrito por la Jefe de la Oficina de Tecnologías de la información. De igual manera, es indispensable que los soportes que se adjunten en cumplimiento de la actividad por la dependencia se encuentren debidamente formalizados y suscritos por los responsables.</t>
  </si>
  <si>
    <t xml:space="preserve">Informe de Seguimiento con radicado 20241600007063
Presentación PowerPoint </t>
  </si>
  <si>
    <t>Se evidencia cumplimiento de la acción.</t>
  </si>
  <si>
    <t>Revisados los soportes dispuestos en la carpeta compartida para el seguimiento del PTEP, se evidenció: 
 La Oficina de Tecnologías de la Información, reportó y adjuntó los soportes correspondientes a la realización del seguimiento a la implementación del Plan Estratégico de Tecnologías de la Información y las comunicaciones, así:
  * Informe gerencial de seguimiento "CORTE: IV TRIMESTRE" (20241600007063)
  * Presentación en PowerPoint de avance en la Ejecución de los planes del Decreto 612 de 2018, responsabilidad de la OTI.
  No obstante, al consultar el sistema de gestión documental, se evidenció que el documento fue radicado el 09 enero de 2024 y fue suscrito por un contratista de la dependencia, no registrando flujo de revisión y aprobación por la responsable de la dependencia.
  Finalmente registra cumplimiento extemporáneo de la actividad.</t>
  </si>
  <si>
    <t>Observación:
 * Debilidad en los soportes documentales, por cuanto se considera necesario que al ser un informe que obedece al cumplimiento de un plan contemplado en el Decreto 612 de 2018, debería ser suscrito por la Jefe de la Oficina de Tecnologías de la información. 
 *Debilidad en cumplimiento de las fechas de ejecución del PTEP.
 Se recomienda que para la formulación del PTEP 2024:
 * las actividades se ejecuten dentro de las fechas establecidas y garantizar el cumplimiento oportuno de la actividad.
 *Es indispensable que los informes se encuentren debidamente formalizados y suscritos por los responsables de la dependencia.</t>
  </si>
  <si>
    <t>Elaborar el seguimiento del Plan de Tratamiento de Riegos de Seguridad y Privacidad de la Información 2023</t>
  </si>
  <si>
    <t>2 seguimientos del Plan de Tratamiento de Riegos de Seguridad y Privacidad de la Información 2023</t>
  </si>
  <si>
    <t>Seguimientos del Plan de Tratamiento de Riegos de Seguridad y Privacidad de la Información 2023</t>
  </si>
  <si>
    <t>Informes de seguimiento del Plan de Tratamiento de Riegos de Seguridad y Privacidad de la Información 2023</t>
  </si>
  <si>
    <t>Revisados los soportes dispuestos en la carpeta compartida para el seguimiento del PTYEP, se evidenció:
 La Oficina de Tecnologías de la Información, adjuntó los soportes correspondientes a la realización del seguimiento del Plan de Tratamiento de Riesgos de Seguridad y Privacidad de la Información 2023 CORTE: II TRIMESTRE, avance y ejecución, así:
  * Informe gerencial de seguimiento "CORTE: II TRIMESTRE" (20231600355573)
 * Presentación en PowerPoint de avance en la Ejecución de los planes del Decreto 612 de 2018, responsabilidad de la OTI.
 Sin embargo, el documento que se aporta a la carpeta de evidencias no se encuentra radicado en el sistema de gestión documental Orfeo.
 No obstante, al consultar el sistema de gestión documental, se evidenció que el documento fue radicado el 29 de agosto de 2023 y fue suscrito por un contratistas de la dependencia. Documento que fue validado en el histórico de la plataforma por la jefe de la Oficina de Tecnologías de la Información, registrando flujo de revisión y aprobación .4</t>
  </si>
  <si>
    <t>Informe de Seguimiento con radicado 20241600007063
Presentación PowerPoint</t>
  </si>
  <si>
    <t>Revisados los soportes dispuestos en la carpeta compartida para el seguimiento del PTEP, se evidenció: 
 La Oficina de Tecnologías de la Información, reportó y adjuntó los soportes correspondientes a la realización del seguimiento a la implementación del Plan de Tratamiento de Riegos de Seguridad y Privacidad de la Información, así:
  * Informe gerencial de seguimiento "CORTE: IV TRIMESTRE" (20241600007063)
  * Presentación en PowerPoint de avance en la Ejecución de los planes del Decreto 612 de 2018, responsabilidad de la OTI.
  No obstante, al consultar el sistema de gestión documental, se evidenció que el documento fue radicado el 09 enero de 2024 y fue suscrito por un contratista de la dependencia, no registrando flujo de revisión y aprobación por la responsable de la dependencia.
  Finalmente registra cumplimiento extemporáneo de la actividad.</t>
  </si>
  <si>
    <t>Elaborar el seguimiento del Plan de Seguridad y Privacidad de la Información 2023</t>
  </si>
  <si>
    <t>2 seguimientos del Plan de Seguridad y Privacidad de la Información 2023</t>
  </si>
  <si>
    <t>Seguimientos del Plan de Seguridad y Privacidad de la Información 2023</t>
  </si>
  <si>
    <t>Informes de seguimiento del Plan de Seguridad y Privacidad de la Información 2023</t>
  </si>
  <si>
    <t>Revisados los soportes dispuestos en la carpeta compartida para el seguimiento del PTYEP, se evidenció:
 La Oficina de Tecnologías de la Información, adjuntó los soportes correspondientes a la realización del seguimiento del Plan de Seguridad y Privacidad de la Información 2023 CORTE: II TRIMESTRE, avance y ejecución, así:
  * Informe gerencial de seguimiento "CORTE: II TRIMESTRE" (20231600355573)
 * Presentación en PowerPoint de avance en la Ejecución de los planes del Decreto 612 de 2018, responsabilidad de la OTI.
 Sin embargo, el documento que se aporta a la carpeta de evidencias no se encuentra radicado en el sistema de gestión documental Orfeo.
 No obstante, al consultar el sistema de gestión documental, se evidenció que el documento fue radicado el 29 de agosto de 2023 y fue suscrito por un contratistas de la dependencia. Documento que fue validado en el histórico de la plataforma por la jefe de la Oficina de Tecnologías de la Información, registrando flujo de revisión y aprobación .</t>
  </si>
  <si>
    <t>Revisados los soportes dispuestos en la carpeta compartida para el seguimiento del PTEP, se evidenció: 
 La Oficina de Tecnologías de la Información, reportó y adjuntó los soportes correspondientes a la realización del seguimiento a la implementación del Plan de Seguridad y Privacidad de la Información, así:
  * Informe gerencial de seguimiento "CORTE: IV TRIMESTRE" (20241600007063)
  * Presentación en PowerPoint de avance en la Ejecución de los planes del Decreto 612 de 2018, responsabilidad de la OTI.
  No obstante, al consultar el sistema de gestión documental, se evidenció que el documento fue radicado el 09 enero de 2024 y fue suscrito por un contratista de la dependencia, no registrando flujo de revisión y aprobación por la responsable de la dependencia.
  Finalmente registra cumplimiento extemporáneo de la actividad.</t>
  </si>
  <si>
    <t>Consolidar y publicar la matriz con la información de los grupos de valor de la SCRD 2023</t>
  </si>
  <si>
    <t>1 Matriz de Grupos de Valor de la SCRD 2023</t>
  </si>
  <si>
    <t>Matriz de Grupos de Valor de la SCRD</t>
  </si>
  <si>
    <t>Pantallazos de publicación y/o radicado de la Matriz de Grupos de Valor</t>
  </si>
  <si>
    <t>Oficina Asesora de Planeación</t>
  </si>
  <si>
    <t>No aplica para el seguimiento</t>
  </si>
  <si>
    <t>Actividad que no se encuentra programada para ejecutarse durante el periodo evaluado, de conformidad con el porcentaje de avance. 
 Sin embargo, teniendo en cuenta que el cronograma corresponde únicamente a las actividades a desarrollarse durante el mes de mayo hasta el 19 de julio de 2023, no fue posible medir el cumplimiento o avance de las actividades a desarrollarse en el II cuatrimestre, debido a que la programación en la herramienta no coincide con el cronograma establecido.</t>
  </si>
  <si>
    <t>Observación:
 Se evidencia debilidad en la planeación: No fue posible medir el cumplimiento o avance de las actividades a desarrollarse en el II cuatrimestre, debido a que su programación en el herramienta no coincide con el cronograma establecido en el I cuatrimestre
 Se recomienda que, las actividades se realicen conforme las fechas de cumplimiento establecidas en el cronograma de trabajo y el grado de avance del cronograma se articule con el porcentaje establecido en la herramienta de seguimiento (COLUMNAS M-N- O ) "Programación Cuatrimestral en % o # de actividades a ejecutar" para evitar el riesgo de incumplimiento al cierre de la vigencia.
 SEGUIMIENTO OBSERVACIONES Y RECOMENDACIONES OCI AL 30/04/2023
  Las observaciones realizadas por la OCI al 30/04/2023 se encuentran pendientes.</t>
  </si>
  <si>
    <t>La actividad relacionada con la caracterización de los grupos de valor se realizó por la dirección de Gestión Corporativa y Relación con el Ciudadano, la cual se consolido a través de toda una metodología que implico la actualización de instrumentos de gestión, formulación y aplicación de encuetas y mesas de trabajo como se evidencia en archivo con reporte de todas las actividades ejecutadas en el marco de esta acción y sus respetivos orfeos de soporte. 
En este sentido la matriz de grupos de valor queda obsoleta y se debe ajustar la actividad para la próxima vigencia, es decir no se va a contar con una matriz pero si con un informe consolidado.</t>
  </si>
  <si>
    <t>Matriz con acciones para la caracterización de los grupos de valor
https://docs.google.com/spreadsheets/d/1A6dtJfDBiwIwNcTluRTidL47Gg1Ad_An/edit?usp=drive_link&amp;ouid=116432553627918554748&amp;rtpof=true&amp;sd=true</t>
  </si>
  <si>
    <t xml:space="preserve">Se evidencia ejecución de actividad por otra dependencia. </t>
  </si>
  <si>
    <t>Revisados los soportes dispuestos en la carpeta compartida para el seguimiento del PTEP, se evidenció:
  La Oficina Asesora de Planeación, adjuntó los soportes correspondientes a la realización de la Matriz con acciones para la caracterización de los grupos de valor.
 No obstante, la dependencia manifestó que "la matriz de los grupos de valor queda obsoleta y se debe ajustar la actividad para la próxima vigencia, es decir no se va a contar con una matriz pero si con un informe consolidado".</t>
  </si>
  <si>
    <t>Observación:
 *Debilidad en la planeación y formulación del PTEP. Por cuanto se estableció como evidencia Matriz de Grupos de Valor de la SCRD 2023, que debía ser consolidada y publicada en la pagina web de la entidad. Razón por la cual, no fue posible medir el cumplimiento o avance de la actividad debido a que no se cumplió con la meta establecida dado la obsolescencia de la herramienta.
 Se recomienda que para la formulación del PTEP 2024:
 *Analizar la coherencia entre la actividad y meta, producto y evidencia formulada, para que los resultados se presenten como unidad de materia.</t>
  </si>
  <si>
    <t>Publicar en la página web los informes SIVICOF y las ejecuciones presupuestales de vigencia y reserva mensualmente y los estados financieros trimestrales.</t>
  </si>
  <si>
    <t>12 publicaciones SIVICOF, Ejecuciones Presupuestales de vigencia y reserva y estados financieros.</t>
  </si>
  <si>
    <t>Informes SIVICOF, Ejecuciones Presupuestales de vigencia y reserva y estados financieros.</t>
  </si>
  <si>
    <t>Pantallazos de publicación y/o reporte de publicaciones mensuales y trimestrales</t>
  </si>
  <si>
    <t>Grupo Interno de Trabajo de Gestión Financiera</t>
  </si>
  <si>
    <t>Se publican los informes correspondientes al periodo de seguimiento</t>
  </si>
  <si>
    <t>https://www.culturarecreacionydeporte.gov.co/es/transparencia-acceso-informacion-publica/planeacion-presupuesto-informes/informe-otros-organismos-inspeccion-vigilancia-y-control</t>
  </si>
  <si>
    <t>Se evidencia publicación de los informes</t>
  </si>
  <si>
    <t>Revisado el reporte realizado en la herramienta de seguimiento del PTYEP, se evidenció:
  El Grupo Interno de Trabajo de Gestión Financiera, realizó el respectivo reporte en la matriz de seguimiento, relacionados con la publicación en la página web de los informes SIVICOF, las ejecuciones presupuestales de vigencia y reserva mensual y los estados financieros trimestrales. 
  Ahora bien, al consultar la página web de la SCRD, se evidenció la publicación de los documentos relacionados en la actividad, en los siguientes links:
  *Informes SIVICOF
 https://www.culturarecreacionydeporte.gov.co/es/transparencia-acceso-informacion-publica/planeacion-presupuesto-informes/informe-otros-organismos-inspeccion-vigilancia-y-control
  Informe Cívico abril 2023.
  Informe Cívico mayo 2023.
  Informe Cívico junio 2023.
  Informe Cívico marzo 2023
  *Ejecuciones presupuestales de vigencia y reserva mensual
  https://www.culturarecreacionydeporte.gov.co/es/transparencia-acceso-informacion-publica/planeacion-presupuesto-informes/ejecucion-presupuestal 
  Ejecución presupuestal de abril de 2023 - Publicado en mayo de 2023 
  Ejecución presupuestal de mayo de 2023 - Publicado 6 de Junio 2023
  Ejecución presupuestal de junio de 2023 - Publicado 11 de Julio 2023
  Ejecución presupuestal de julio de 2023 - Publicado 3 de agosto 2023
  *Estados financieros - trimestral
 https://www.culturarecreacionydeporte.gov.co/es/transparencia-acceso-informacion-publica/planeacion-presupuesto-informes/estados-financieros
  Estados Financieros junio de 2023, publicado 31 de julio 2023.</t>
  </si>
  <si>
    <t>Observación:
 Se evidencia en las publicaciones realizadas en la página web, en relación a los Informes de SIVICOF, que si bien están publicados los informes en la página web en el link correspondiente, la fecha del documento publicada no coincide con la fecha de elaboración del documento, para los reportes que debieron efectuarse en el cuatrimestre evaluado. 
 Adicionalmente, no se pudo verificar la fecha de publicación en ninguna de las publicaciones. 
 Se recomienda, gestionar con la Oficina Asesora de Comunicaciones, como administrador de la página web, para que al momento de publicación de los informes, se pueda identificar la fecha de publicación de los documentos y realizar la correcciones a que haya lugar. 
  SEGUIMIENTO OBSERVACIONES Y RECOMENDACIONES OCI AL 30/04/2023
  Las observaciones realizadas por la OCI al 30/04/2023 se encuentran pendientes.</t>
  </si>
  <si>
    <t>Se publica la información correspondiente a los periodos del cuatrimestre</t>
  </si>
  <si>
    <t>SI</t>
  </si>
  <si>
    <t>Se evidencia en la pagina WEB la opción correspondiente a la fecha de publicación, atendiendo la observación de control interno.
Se evidencia publicación de los informes mes vencido, con lo q se da cumplimiento a la actividad propuesta, es decir el informe del mes de diciembre de 2023 se publica en enero del 2024, para completar con las 12 publicaciones se toma encuentra la publicación de diciembre 2022.</t>
  </si>
  <si>
    <t>Revisado el reporte realizado en la herramienta de seguimiento del PTEP, se evidenció:
  El Grupo Interno de Trabajo de Gestión Financiera, realizó el respectivo reporte en la matriz de seguimiento, relacionados con la publicación en la página web de los informes SIVICOF, las ejecuciones presupuestales de vigencia y reserva mensual y los estados financieros trimestrales. 
  Ahora bien, al consultar la página web de la SCRD, se evidenció la publicación de los documentos relacionados en la actividad, en los siguientes links:
  *Informes SIVICOF
  https://www.culturarecreacionydeporte.gov.co/es/transparencia-acceso-informacion-publica/planeacion-presupuesto-informes/informe-otros-organismos-inspeccion-vigilancia-y-control
  Informe Cívico agosto 2023 - Publicado el 20 de septiembre de 2023 
  Informe Cívico septiembre 2023 - Publicado el 23 de octubre de 2023 
  Informe Cívico octubre 2023 - Publicado el 21 de noviembre de 2023 
  Informe Cívico noviembre 2023 - Publicado el 28 de diciembre de 2023 
  *Ejecuciones presupuestales de vigencia y reserva mensual
  https://www.culturarecreacionydeporte.gov.co/es/transparencia-acceso-informacion-publica/planeacion-presupuesto-informes/ejecucion-presupuestal 
  Ejecución presupuestal de agosto de 2023 - Publicado el 12 septiembre de 2023 
  Ejecución presupuestal de septiembre de 2023 - Publicado 17 de octubre de 2023
  Ejecución presupuestal de octubre de 2023 - Publicado 10 de noviembre de 2023
  Ejecución presupuestal de noviembre de 2023 - Publicado 11 de diciembre de 2023
  *Estados financieros - trimestral
  https://www.culturarecreacionydeporte.gov.co/es/transparencia-acceso-informacion-publica/planeacion-presupuesto-informes/estados-financieros
  Estados Financieros septiembre de 2023, publicado 31 de octubre de 2023.</t>
  </si>
  <si>
    <t>Mantener actualizado en el Menú Participa de la SCRD en página web, la información relacionada con los comicios electorales del SDACP 2023</t>
  </si>
  <si>
    <t>1 Menú Participa de la SCRD actualizado con información de comicios electorales 2023</t>
  </si>
  <si>
    <t>Menú Participa de la SCRD</t>
  </si>
  <si>
    <t>Link  del Menú Participa en la página web de la entidad</t>
  </si>
  <si>
    <t>Dirección de Asuntos Locales y Participación</t>
  </si>
  <si>
    <t>Oficina Asesora de Comunicaciones 
 Oficina Asesora de Planeación</t>
  </si>
  <si>
    <t>Durante el segundo cuatrimestre se ha mantenido actualizado el micrositio con la información de las elecciones de 2023, donde se encuentra toda la información relacionada con la manera en que se llevaron a cabo las votaciones: la plataforma VOTEC, el calendario de las elecciones y otros avisos. Asimismo, se dejó constancia de la constitución de los Consejos del SDACP como resultado del proceso electoral, mediante la publicación de las resoluciones de Reconocimientos a los nuevos Consejos de Cultura y Deporte Bogotá 2023-2027</t>
  </si>
  <si>
    <t>TRP_1_1.11_ Link Menú Participa: https://www.culturarecreacionydeporte.gov.co/es/asuntos-locales-y-participacion/noticias/vota-y-elige-los-consejos-de-cultura-y-deporte-bogota-2023
https://www.culturarecreacionydeporte.gov.co/es/asuntos-locales-y-participacion/noticias/bogota-cuenta-con-nuevos-consejos-de-cultura-y-deporte"</t>
  </si>
  <si>
    <t xml:space="preserve">La OAP evidencia cumplimiento de la actividad propuesta en link </t>
  </si>
  <si>
    <t>Revisados los soportes dispuestos en la carpeta compartida para el seguimiento del PTYEP, se evidenció:
  La Dirección de Asuntos Locales y Participación, reportó la actualización del menú "Participa" de la SCRD en la página web de la entidad el cual redirecciona al micrositio del Sistema Distrital de Arte Cultura y Patrimonio -SDACP- e indico que se actualiza permanentemente la información, de las elecciones 2023, de la información del proceso de participación e inscripciones de candidatos y electores, tales como el uso de la plataforma VOTEC, el calendario de las elecciones y la constitución de los Consejos del SDACP como resultado del proceso electoral, mediante la publicación de las resoluciones de Reconocimientos a los nuevos Consejos de Cultura y Deporte Bogotá 2023-2027
 Ahora bien, al consultar la página web de la SCRD, se verificó la publicación de la Resolución No. 551 del 28 de julio de 2023, por medio de la cual “Por la cual se reconocen a los consejeros y consejeras para los Consejos Distritales y Locales del Sistema Distrital de Arte, Cultura y Patrimonio para Bogotá D.C” y la N.º Resolución No. 552 de 28 de julio de 2023 " Por medio de la cual se reconocen los consejeros y consejeras elegidos para el
 Sistema de Participación en Deporte, Recreación, Actividad Física, Parques, Escenarios y Equipamientos Recreativos y Deportivos para Bogotá D.C. – DRAFE, período 2023 – 2027”, en el siguiente link: https://www.culturarecreacionydeporte.gov.co/es/asuntos-locales-y-participacion/noticias/bogota-cuenta-con-nuevos-consejos-de-cultura-y-deporte, evidenciándose la actualización del menú "Participa" de la SCRD.</t>
  </si>
  <si>
    <t xml:space="preserve">No aplica </t>
  </si>
  <si>
    <t>Actividad evaluada en el (ii) corte de evaluación 30/08/2023</t>
  </si>
  <si>
    <t>Atender el 100% de las orientaciones virtuales y/o presenciales requeridas para la formalización y el fortalecimiento por las ESAL de competencia de la SCRD</t>
  </si>
  <si>
    <t>100% de las orientaciones virtuales y/o presenciales atendidas</t>
  </si>
  <si>
    <t>Orientaciones virtuales y/o presenciales requeridas para la formalización y el fortalecimiento por las ESAL de competencia de la SCRD</t>
  </si>
  <si>
    <t>Número de radicado por Orfeo de las orientaciones virtuales y/o presenciales</t>
  </si>
  <si>
    <t>Dirección de Personas Jurídicas</t>
  </si>
  <si>
    <t>33.33%</t>
  </si>
  <si>
    <t>Durante el segundo cuatrimestre de 2023 la Dirección de Personas Jurídicas, atendió el 100% de las orientaciones virtuales y/o presenciales requeridas para la formalización y el fortalecimiento por las ESAL de competencia de la SCRD</t>
  </si>
  <si>
    <t>Radicados Orfeo: 20232300319553, 20232300322213, 20232300328103, 20232300334063, 20232300340393, 20232300341543, 20232300342053, 20232300344033, 20232300347843, 20232300350163, 20232300351023, 20232300352663, 20232300353993, 20232300268903, 20232300272213, 20232300272703, 20232300275403, 20232300277263, 20232300281633, 20232300286623, 20232300287373, 20232300288423, 20232300288553, 20232300289113, 20232300293383, 20232300293413, 20232300294253, 20232300295243, 20232300295483, 20232300295973, 20232300297353, 20232300297363, 20232300297383, 20232300297443, 20232300297963, 20232300299153, 20232300300653, 20232300301153, 20232300219583, 20232300221633, 20232300222393, 20232300222463, 20232300224403, 20232300224723, 20232300224793, 20232300226963, 20232300227083, 20232300227333, 20232300234293, 20232300235583, 20232300237933, 20232300238773, 20232300240233, 20232300240783, 20232300242903, 20232300243243, 20232300244583, 20232300246873, 20232300247513, 20232300247583, 20232300247733, 20232300248313, 20232300248323, 20232300248333, 20232300248343, 20232300248753, 20232300252193, 20232300252583, 20232300252633, 20232300253033, 20232300253803, 20232300253833, 20232300254593, 20232300259673, 20232300173063, 20232300177103, 20232300181993, 20232300183833, 20232300183853, 20232300183933, 20232300184263, 20232300184383, 20232300184703, 20232300184893, 20232300185323, 20232300185373, 20232300185463, 20232300185503, 20232300186313, 20232300186493, 20232300187033, 20232300187263, 20232300188733, 20232300191093, 20232300193033, 20232300193123, 20232300198173, 20232300198693, 20232300199363, 20232300199903, 20232300203363, 20232300205893, 20232300205933, 20232300206003, 20232300206033, 20232300206093, 20232300206113, 20232300206323, 20232300207303, 20232300207623, 20232300208343, 20232300208513, 20232300209443, 20232300209463, 20232300211703.</t>
  </si>
  <si>
    <t xml:space="preserve">La OAP evidencia cumplimiento de la actividad propuesta </t>
  </si>
  <si>
    <t>Revisados los soportes dispuestos en la carpeta compartida para el seguimiento del PTYEP, se evidenció :
 La Dirección de Personas Jurídicas, reportó que en el cuatrimestre se efectuaron 115 orientaciones virtuales y presenciales con el propósito formalizar y fortalecer las ESAL de competencia de la SCRD. 
 Ahora bien, se verificó en el sistema documental Orfeo que los siguientes radicados 20232300115023, 20232300115593, 20232300116073, 20232300116983, (muestra aleatoria) se encontraban debidamente radicados, evidenciando el cumplimiento de las orientaciones por parte de la Dirección de Personas Jurídicas.</t>
  </si>
  <si>
    <t>Durante el tercer cuatrimestre de 2023 la Dirección de Personas Jurídicas, atendió el 100% de las orientaciones virtuales y/o presenciales requeridas para la formalización y el fortalecimiento por las ESAL de competencia de la SCRD</t>
  </si>
  <si>
    <t>Listado con números de Orfeo de las orientaciones brindadas
https://docs.google.com/spreadsheets/d/1A6dtJfDBiwIwNcTluRTidL47Gg1Ad_An/edit?usp=sharing&amp;ouid=116432553627918554748&amp;rtpof=true&amp;sd=true</t>
  </si>
  <si>
    <t xml:space="preserve">Se evidencia ejecución de la actividad </t>
  </si>
  <si>
    <t>Revisados los soportes dispuestos en la carpeta compartida para el seguimiento del PTEP, se evidenció :
  La Dirección de Personas Jurídicas, reportó que en el cuatrimestre se efectuaron 20 orientaciones virtuales y presenciales con el propósito formalizar y fortalecer las ESAL de competencia de la SCRD. 
  Ahora bien, se verificó en el sistema documental Orfeo que los siguientes radicados 20232300185921, 20237100185552, 20232300194121, 20237100187822, (muestra aleatoria) se encontraban debidamente radicados, evidenciando el cumplimiento de las orientaciones por parte de la Dirección de Personas Jurídicas.</t>
  </si>
  <si>
    <t>Realizar jornadas informativas sobre los diferentes programas que permitan el acceso a actividades culturales, recreativas y deportivas de la ciudad</t>
  </si>
  <si>
    <t>7 jornadas informativas</t>
  </si>
  <si>
    <t xml:space="preserve">Jornadas Informativas
 7 - DACP
</t>
  </si>
  <si>
    <t>Números de radicados de las actas y/o planillas de asistencia de las jornadas</t>
  </si>
  <si>
    <t>Dirección de Arte Cultura y Patrimonio
 Dirección de Fomento DF</t>
  </si>
  <si>
    <t>Dirección de Arte Cultura y Patrimonio
 Dirección de Fomento</t>
  </si>
  <si>
    <t xml:space="preserve">DACP/FORMACIÒN:100%
SIPC/INFRA: 33%
BEPS: 33,33%
</t>
  </si>
  <si>
    <t xml:space="preserve">
DACP: BEPS:66,66%
</t>
  </si>
  <si>
    <t xml:space="preserve">
DACP: BEPS:100%
</t>
  </si>
  <si>
    <t>DACP/BEPS: En el marco del proyecto PI 7885, se realizaron jornadas informativas , socializando los Beneficios Económicos Periódicos BEPS-aportes para los creadores y gestores culturales en este periodo con tres enfoques : 1.Informando al publico objetivo los requisitos de ingreso al programa y el proceso para aplicar al programa en el marco del " MANUAL OPERATIVO POR EL CUAL SE ESTABLECEN LOS PROCEDIMIENTOS PARA LA ASIGNACIÓN DE LOS BENEFICIOS DE QUE TRATA EL DECRETO 2012 DEL 30 DE NOVIEMBRE DE 2017 - DECRETO 823 DEL 26 DE JULIO DE 2021" 2. Informando al publico objetivo los beneficios de ahorrar en el Programa BEPS con enfoque a la Educación Financiera para la vejez de nuestros artista y creadores culturales de Bogotá. desde la Secretaria de Cultura. 3. Socialización y difusión de la BECA COMPARTE LO QUE SABES. para beneficiarios BEPS.
DACP/FORMACIÒN: Se mantiene la información reportada en el primer cuatrimestre donde se efectuó en el marco del Programa Distrital de Estímulos la apertura a la Beca de Apoyo para la Profesionalización de Artistas, dando el cumplimiento al 100% de esta actividad en el 2023. Se publicó las condiciones específicas de la beca en https://sicon.scrd.gov.co/convocatorias/1862 y se realizaron 22 jornadas informativas en universidades públicas y privadas de la ciudad. Al cierre se inscribieron 125 ciudadanos/as. En el marco de la convocatoria SENA 2023 de oferta de programas de formación titulada (técnicos y tecnológicos) se publicó los requisitos y condiciones en https://bit.ly/Info-SENA-SCRD-2023, se realizó 1 jornada informativa en la localidad de Bosa y se habilitó un enlace entre el 10 al 21 de abril de 2023 para facilitar la respuesta a la ciudadanía interesada. Al cierre se inscribieron 596 ciudadanos/as.
DF: Para el reporte del I Cuatrimestre de acuerdo con la oferta de convocatorias  en la Primera Fase ya se habían reportado 35 jornadas informativas. Para el II Cuatrimestre se reportan en la Segunda Fase 3 jornadas y en la Tercera Fase  6 jornadas para un total de 9 jornadas del Programa Distrital de Estímulos, en las cuales se informó a la ciudadanía acerca del portafolio de convocatorias ofertadas y se resolvieron sus dudas y cuestionamientos.
Adicionalmente en el marco de ECL para el II Cuatrimestre,  se realizaron 27 jornadas informativas.</t>
  </si>
  <si>
    <r>
      <rPr>
        <u/>
        <sz val="12"/>
        <color rgb="FF0563C1"/>
        <rFont val="Arial"/>
      </rPr>
      <t xml:space="preserve">TRP_1_1.3_BEPS
TRP_1_1.3_Jornada Informativa BECA/SENA (Se mantienen evidencias reportadas en el primer cuatrimestre)
DF: TRP_1_1.13_Jornadas_informativas_ convocatorias_PDE 2023: </t>
    </r>
    <r>
      <rPr>
        <u/>
        <sz val="12"/>
        <color rgb="FF1155CC"/>
        <rFont val="Arial"/>
      </rPr>
      <t>https://docs.google.com/spreadsheets/d/1P2VwYj4px7_C9-bPgc40OwdQb7wIjuQX/edit?usp=drive_link&amp;ouid=116657887422874080192&amp;rtpof=true&amp;sd=true</t>
    </r>
    <r>
      <rPr>
        <u/>
        <sz val="12"/>
        <color rgb="FF0563C1"/>
        <rFont val="Arial"/>
      </rPr>
      <t xml:space="preserve">
DF: TRP_1_1.13_ Jornadas_informativas_ ECL 2023: </t>
    </r>
    <r>
      <rPr>
        <u/>
        <sz val="12"/>
        <color rgb="FF1155CC"/>
        <rFont val="Arial"/>
      </rPr>
      <t>https://docs.google.com/spreadsheets/d/18p8w0XsqnlYdrbs-Rko2jhgNS36YGPAo/edit?usp=drive_link&amp;ouid=116657887422874080192&amp;rtpof=true&amp;sd=true</t>
    </r>
    <r>
      <rPr>
        <u/>
        <sz val="12"/>
        <color rgb="FF0563C1"/>
        <rFont val="Arial"/>
      </rPr>
      <t xml:space="preserve">
</t>
    </r>
  </si>
  <si>
    <t>Aplica reporte para la Dirección de Arte, Cultura y Patrimonio, en relación con las actividades ejecutadas para cada cuatrimestre.
La dirección de Fomento programo actividades para el  primer cuatrimestre en relación con su operatividad.</t>
  </si>
  <si>
    <t>Revisados los soportes dispuestos en la carpeta compartida para el seguimiento del PTYEP, se evidenció:
  La Dirección de Arte Cultura y Patrimonio, reportó para el cuatrimestre que se efectuaron las siguientes jornadas y espacios de participación y de socialización: 
 DACP / BEPS
  * En el marco del proyecto PI 7885, se realizaron jornadas informativas, socializando los Beneficios Económicos Periódicos BEPS-aportes para los creadores y gestores culturales en este periodo
 DIR. FOMENTO
 la Dirección de Fomento reportó 36 jornadas informativas correspondientes al Programa Distrital de Estímulos y ECL.
 Ahora bien la información de la DACP, frente al tema de FORMACIÓN, corresponde a la reportada en el primer cuatrimestre.
 No obstante, la dependencia cambio el porcentaje de programación con relación al primer corte (Para el primer cuatrimestre y que estaba programada al (100% ) y de la misma forma se calificó al momento de la evaluación, como actividad cumplida conforme a la meta reportada. 
 Razón por la cual, no procede la evaluación por cuanto la actividad ya fue evaluada en el cuatrimestre del 30/04/2023.</t>
  </si>
  <si>
    <t>Observación.
 Debilidad en la planeación, debido a que la dependencia cambio el porcentaje de programación con relación al primer corte (Para el primer cuatrimestre estaba programada el 100% ) y de la misma forma se calificó al momento de la evaluación. Los soportes aportados por el área evidencian sobre ejecución de actividades, por lo tanto demuestran debilidad en la planeación.
 Se recomienda, que para futuras formulaciones de actividades, se planifique y formule de manera adecuada la coherencia entre la actividad, la meta y indicador, para evitar sobre ejecución en la meta y tener claridad sobre lo que debe reportar cada dependencia.</t>
  </si>
  <si>
    <r>
      <rPr>
        <sz val="12"/>
        <color rgb="FF000000"/>
        <rFont val="&quot;Arial Narrow&quot;, Arial"/>
      </rPr>
      <t>DACP/BEPS: para el programa BEPS se realizan socializaciones tanto presenciales como virtuales con el fin de llegar de la mano de aliados estratégicos a grupos poblaciones objetivo, en este objetivo se realizaron 61 jornadas-</t>
    </r>
    <r>
      <rPr>
        <sz val="12"/>
        <color rgb="FF000000"/>
        <rFont val="&quot;Arial Narrow&quot;, Arial"/>
      </rPr>
      <t xml:space="preserve">
DACP/FORMACIÒN: Se mantiene la información reportada en el primer cuatrimestre donde se efectuó en el marco del Programa Distrital de Estímulos la apertura a la Beca de Apoyo para la Profesionalización de Artistas, dando el cumplimiento al 100% de esta actividad en el 2023. Se publicó las condiciones específicas de la beca en https://sicon.scrd.gov.co/convocatorias/1862 y se realizaron 22 jornadas informativas en universidades públicas y privadas de la ciudad. Al cierre se inscribieron 125 ciudadanos/as. En el marco de la convocatoria SENA 2023 de oferta de programas de formación titulada (técnicos y tecnológicos) se publicó los requisitos y condiciones en https://bit.ly/Info-SENA-SCRD-2023, se realizó 1 jornada informativa en la localidad de Bosa y se habilitó un enlace entre el 10 al 21 de abril de 2023 para facilitar la respuesta a la ciudadanía interesada. Al cierre se inscribieron 596 ciudadanos/as.</t>
    </r>
  </si>
  <si>
    <r>
      <rPr>
        <sz val="12"/>
        <color rgb="FF000000"/>
        <rFont val="&quot;Arial Narrow&quot;, Arial"/>
      </rPr>
      <t xml:space="preserve">BEPS : Consolidado año 2023 de Atenciones a ciudadanos - radicados en Orfeo No, RADICADO: 20233100570043 y Consolidado año 2023 Socializaciones - radicados en Orfeo No RADICADO: 20233100570063
</t>
    </r>
    <r>
      <rPr>
        <sz val="12"/>
        <color rgb="FF000000"/>
        <rFont val="&quot;Arial Narrow&quot;, Arial"/>
      </rPr>
      <t xml:space="preserve">Formación. TRP_1_1.3_Jornada Informativa BECA/SENA (Se mantienen evidencias reportadas en el primer cuatrimestre) DF: TRP_1_1.13_Jornadas_informativas_ convocatorias_PDE 2023: https://docs.google.com/spreadsheets/d/1P2VwYj4px7_C9-bPgc40OwdQb7wIjuQX/edit?usp=drive_link&amp;ouid=116657887422874080192&amp;rtpof=true&amp;sd=true
</t>
    </r>
  </si>
  <si>
    <t>Se verifica en Drive dispuesto por OAP y se encuentra información de registro</t>
  </si>
  <si>
    <t>Revisados los soportes dispuestos en la carpeta compartida para el seguimiento del PTEP, se evidenció:
  La Dirección de Arte Cultura y Patrimonio, reportó para el cuatrimestre que se efectuaron las siguientes jornadas y espacios de participación y de socialización: 
  DACP
  * En el marco del proyecto PI 7885, se realizaron jornadas informativas, socializando los Beneficios Económicos Periódicos BEPS-aportes para los creadores y gestores culturales en este periodo.
 Ahora bien, la información de la DACP, frente al tema de FORMACIÓN, corresponde a la reportada en el primer cuatrimestre.
 No obstante, la dependencia cambio el porcentaje de programación con relación al primer corte que estaba programada al (100% ) y de la misma forma se calificó al momento de la evaluación, como actividad cumplida conforme a la meta reportada. 
  Razón por la cual, no procede la evaluación por cuanto la actividad ya fue evaluada en el cuatrimestre del 30/04/2023.</t>
  </si>
  <si>
    <t>Observación:
 *Debilidad en la planeación y formulación del PTEP. Debido a que la dependencia cambio el porcentaje de programación con relación al primer corte que estaba programadoal 100% y de la misma forma se calificó al momento de la evaluación en el primer cuatrimestre. Los soportes aportados por el área evidencian sobre ejecución de actividades, por lo tanto demuestran debilidad en la planeación.
 Se recomienda que para la formulación del PTEP 2024:
 *Analizar la coherencia entre la actividad, meta, indicador, producto y evidencia formulada, para que los resultados se presenten como unidad de materia. Lo anterior, para evitar sobre ejecución en la meta y tener claridad sobre lo que debe reportar cada dependencia.</t>
  </si>
  <si>
    <t xml:space="preserve">Publicar en el micrositio del Sistema Distrital de Arte Cultura y Patrimonio, sus Agendas Participativas Anuales, listados de representantes y actas de los espacios (teniendo en cuenta la información susceptible de ser publicada) </t>
  </si>
  <si>
    <t xml:space="preserve">100%
(Total agendas realizadas y  representantes elegidos / total agendas y listado de representantes publicados) </t>
  </si>
  <si>
    <t>Reporte publicaciones del micrositio</t>
  </si>
  <si>
    <t>Link de las publicaciones realizadas en el micrositio de participación</t>
  </si>
  <si>
    <t>Para el II Cuatrimestre, quedaron electos en julio todos los nuevos consejeros que conforman el Sistema Distrital de Arte, Cultura y Patrimonio de 2023 a 2027. Igualmente, doce (12) consejos del Sistema ya cuentan con su respectiva APA publicada en el micrositio</t>
  </si>
  <si>
    <t xml:space="preserve">TRP_1_1.15 Reporte publicaciones micrositio participación: https://docs.google.com/spreadsheets/d/1cPsaP-vryAGwyRavhH4d6ArSLebg90UM/edit?usp=drive_link&amp;ouid=109295916295528201517&amp;rtpof=true&amp;sd=true
</t>
  </si>
  <si>
    <t>Revisados los soportes dispuestos en la carpeta compartida para el seguimiento del PTYEP, se evidenció:
  La Dirección de Asuntos Locales y Participación, reportó la elección de los consejeros que conformarán el Sistema Distrital de Arte, Cultura y Patrimonio de 2023 a 2027. Igualmente, reportó que doce (12) consejos del Sistema ya cuentan con su respectiva APA publicada en el micrositio. 
 Ahora bien, al consultar la página web de la SCRD y el link que reporto la dependencia, se verificó conforme a muestra aleatoria que las Agendas Participativas Anuales, listados de representantes y actas de los espacios se publicaron el micrositio del Sistema Distrital de Arte, Cultura y Patrimonio de 2023 a 2027:
 https://ant.culturarecreacionydeporte.gov.co/gestion-cultural-territorial-y-participacion/consejo-local-de-arte-cultura-y-patrimonio-san-cristobal
 https://ant.culturarecreacionydeporte.gov.co/gestion-cultural-territorial-y-participacion/consejo-local-de-arte-cultura-y-patrimonio-ciudad-bolivar
 https://ant.culturarecreacionydeporte.gov.co/gestion-cultural-territorial-y-participacion/consejo-distrital-de-arte-dramatico</t>
  </si>
  <si>
    <t>SEGUIMIENTO OBSERVACIONES Y RECOMENDACIONES OCI AL 30/04/2023
  Las observaciones realizadas por la OCI al 30/04/2023 se encuentran pendientes.</t>
  </si>
  <si>
    <t>Fueron publicadas la totalidad de APA de los consejos conformados.</t>
  </si>
  <si>
    <t>TRP_1_1.15 Reporte publicaciones micrositio participación:https://docs.google.com/spreadsheets/d/1ncxtuAZiQH6-1iRDg6D2zeRvRFVdhxDP/edit?usp=sharing&amp;ouid=114005315767657254097&amp;rtpof=true&amp;sd=true</t>
  </si>
  <si>
    <t>Revisados los soportes dispuestos en la carpeta compartida para el seguimiento del PTEP, se evidenció:
  La Dirección de Asuntos Locales y Participación, reportó que ya fueron publicadas la totalidad de APA de los consejos conformados en el micrositio. 
  Ahora bien, al consultar la página web de la SCRD y el link que reporto la dependencia, se verificó conforme a muestra aleatoria que los listados de representantes se publicaron el micrositio del Sistema Distrital de Arte, Cultura y Patrimonio de 2023 a 2027:
 https://ant.culturarecreacionydeporte.gov.co/gestion-cultural-territorial-y-participacion/consejo-local-de-arte-cultura-y-patrimonio-los-martires
 https://ant.culturarecreacionydeporte.gov.co/gestion-cultural-territorial-y-participacion/consejo-local-de-arte-cultura-y-patrimonio-rafael-uribe-uribe
 https://ant.culturarecreacionydeporte.gov.co/gestion-cultural-territorial-y-participacion/consejo-local-de-arte-cultura-y-patrimonio-sumapaz
  Sin embargo, frente a las actas de los espacios y las Agendas Participativas Anuales, no fue posible evidenciar su publicación en el link https://ant.culturarecreacionydeporte.gov.co/es/gestion-cultural-territorial-y-participacion/sistemas-de-participacion/sistema-distrital-de-arte-cultura-y-patrimonio
 Razón por la cual, se determina que existe cumplimiento parcial de la actividad.</t>
  </si>
  <si>
    <t>Observación.
 *Debilidad en el cumplimiento integral de la actividad del PTEP, por cuanto no se evidencio la publicación de lo descrito en la actividad. 
  *Debilidad en la planeación y formulación del PTEP: Debido a que no hay coherencia en la planeación de la actividad en relación al producto y soporte, toda vez que la actividad no es concreta si el producto será una reporte publicaciones del micrositio o el link de las publicaciones.
  Se recomienda que para la formulación del PTEP 2024.
 * Se recomienda se revise la coherencia de la formulación de la actividad y el producto y se determine claramente si el producto será una reporte mensual o el link de las publicaciones de tal forma que se ajuste claramente a las dinámicas del proceso.
 *Se recomienda que al formular la actividad se establezcan criterios de cumplimiento claros y medibles.</t>
  </si>
  <si>
    <t>Generar el reporte de las publicaciones mensuales en el micrositio de Biblored</t>
  </si>
  <si>
    <t>12 reportes</t>
  </si>
  <si>
    <t>Reporte publicaciones mensuales del micrositio
 Enero se genera en febrero y así sucesivamente</t>
  </si>
  <si>
    <t>Reporte con las publicaciones y/o link de publicación</t>
  </si>
  <si>
    <t>Dirección de Lectura y Bibliotecas</t>
  </si>
  <si>
    <t>Desde la Dirección de Lectura y Bibliotecas se envía el reporte para el periodo de septiembre a Diciembre de 2023, con un avance del 33%, correspondiente a la página web de www.biblored.gov.co. En este se incluye la información estadística relacionada con el número de visitantes, lugares y noticias más consultadas. Adicionalmente, se da cuenta del número de actualizaciones, eventos de programación misional, noticias, temas de interés de la ciudadanía en general, y novedades en la prestación de servicios.</t>
  </si>
  <si>
    <t>Informe Acciones Portal Web: www.biblored.gov.co
 Periodo del informe: Mayo a Agosto de 2023
 Archivo cargado en la carpeta compartida por la OAP-Plan Anticorrupción y Atención al ciudadano 2023</t>
  </si>
  <si>
    <t>Revisados los soportes y reportes dispuestos en la carpeta compartida para el seguimiento del PTYEP, se evidenció :
  La Dirección de Lectura y Bibliotecas, reportó la generación de 4 reportes de las publicaciones de mayo al mes de agosto de 2023 en el micrositio de Biblored. 
  Ahora bien, al revisar los soportes de cumplimiento de la actividad que adjuntó la dependencia ejecutora, se evidenció que se generaron 4 reportes de manera mensualizada, para efectos de cumplir con las fechas establecidas en la actividad.</t>
  </si>
  <si>
    <t>https://drive.google.com/drive/folders/15sqf7dW-suZgg-kBc5Sfd-BoNBl0QRYG</t>
  </si>
  <si>
    <t>Se evidencia ejecución de la actividad, se encuentran disponibles los informes para el III cuatrimestre</t>
  </si>
  <si>
    <t>Revisados los soportes y reportes dispuestos en la carpeta compartida para el seguimiento del PTEP, se evidenció :
  La Dirección de Lectura y Bibliotecas, reportó la generación de 4 reportes de las publicaciones de septiembre al mes de diciembre de 2023 en el micrositio de Biblored. 
  Ahora bien, al revisar los soportes de cumplimiento de la actividad que adjuntó la dependencia ejecutora, se evidenció que se generaron 4 reportes de manera mensualizada, para efectos de cumplir con las fechas establecidas en la actividad.</t>
  </si>
  <si>
    <t>Realizar  publicaciones en el micrositio de la DEEP</t>
  </si>
  <si>
    <t xml:space="preserve"> publicaciones</t>
  </si>
  <si>
    <t>Publicaciones en el micrositio de la DEEP</t>
  </si>
  <si>
    <t>Link de publicaciones en el micrositio</t>
  </si>
  <si>
    <t>Dirección de Economía, Estudios y Política</t>
  </si>
  <si>
    <t xml:space="preserve">Para el periodo de reporte cuenta con cuatro publicaciones en relación con lo programado </t>
  </si>
  <si>
    <t>https://www.culturarecreacionydeporte.gov.co/es/economia-estudios-y-politica/distritos-creativos</t>
  </si>
  <si>
    <t>Se evidencia publicación</t>
  </si>
  <si>
    <t>Revisados los soportes y reportes dispuestos en la carpeta compartida para el seguimiento del PTYEP, se evidenció :
 La Dirección de Economía Estudios y Política, reportó el link de publicaciones en el micrositio de la página web de la DEEP.
  Ahora bien, al consultar el link https://www.culturarecreacionydeporte.gov.co/es/economia-estudios-y-politica/publicaciones, se verificó la publicación de tres (3) documentos, denominados así:
 - Diagnóstico económico del sector cultural y creativo
 - Acceso de los hogares a servicios, actividades y escenarios culturales en las localidades de Bogotá
 - Diagnóstico de las dinámicas sociales y económicas en cinco distritos creativos de Bogotá
 Por otro lado se evidenció que, la actividad, la meta y el producto, fueron modificados, sin registrase en el control de cambios de la herramienta de seguimiento del PTYEP. Adicionalmente, no se lo logró determinar la cantidad de cambios realizados al componente, donde se defina la fecha, descripción y justificación del cambio, así como, el análisis de modificación de la actividad en periodo evaluado y la aprobación del Comité Institucional de Gestión y Desempeño. 
 SEGUIMIENTO OBSERVACIONES Y RECOMENDACIONES OCI AL 30/04/2023
  Las observaciones realizadas por la OCI al 30/04/2023 fueron acogidas por la dependencia.</t>
  </si>
  <si>
    <t>Observación.
 Debilidad en el control de modificaciones del PTYEP, debido a que la actividad, la meta y el producto, fueron modificados, sin registrase en el control de cambios de la herramienta de seguimiento del PTYEP.
 Se recomienda, que las modificaciones realizadas se sometan a la aprobación del Comité Institucional de Gestión y Desempeño, con el fin de asegurar el cumplimiento.</t>
  </si>
  <si>
    <t xml:space="preserve">La OAP oficializó actualización del PTEP ante comité institución de gestión y desempeño el día 12 de diciembre de 2023 mediante Orfeo 20231700564003
Para el periodo de reporte cuenta con cuatro publicaciones en relación con lo programado </t>
  </si>
  <si>
    <t>No se evidencian publicaciones nuevas</t>
  </si>
  <si>
    <t>Revisados los soportes y reportes dispuestos en la carpeta compartida para el seguimiento del PTEP, se evidenció:
  La Dirección de Economía Estudios y Política, reportó el link de publicaciones en el micrositio de la página web de la DEEP.
  Ahora bien, al consultar el link https://www.culturarecreacionydeporte.gov.co/es/economia-estudios-y-politica/publicaciones, se verificó la publicación de un (1) documento, para efectos de cumplir con el producto establecido en la actividad.
  - Actividades del sector cultural y creativo.</t>
  </si>
  <si>
    <t>Publicar en el micrositio de SICON el 100% de la información de las convocatorias ofertadas</t>
  </si>
  <si>
    <t>100% de la información de las convocatorias ofertadas</t>
  </si>
  <si>
    <t>Información de las convocatorias ofertadas</t>
  </si>
  <si>
    <t>Link de publicación de publicación</t>
  </si>
  <si>
    <t>Dirección de Fomento</t>
  </si>
  <si>
    <t>DF: Se realizó la publicación de todas las convocatorias ofertadas en el Micrositio de convocatorias SICON de la Entidad. 
 Nota: Es importante aclarar que esta actividad se ejecuta en un porcentaje constante (no de tipo suma) y por demanda, por tanto, si llegasen a existir nuevas convocatorias posteriores al periodo mencionado el reporte de su publicación se incluiría para el siguiente reporte de avance cuatrimestral del PAAC. En este sentido, la actividad y el monitoreo permanece hasta la fecha programada, entre tanto se toma la decisión y se define la cantidad de convocatorias a ofertar más adelante por la Entidad.</t>
  </si>
  <si>
    <r>
      <rPr>
        <sz val="11"/>
        <color theme="1"/>
        <rFont val="Arial Narrow"/>
      </rPr>
      <t xml:space="preserve">DF: TRP_1_1.17_Links convocatorias ofertadas SCRD_mayo_agosto_2023: </t>
    </r>
    <r>
      <rPr>
        <u/>
        <sz val="11"/>
        <color rgb="FF1155CC"/>
        <rFont val="Arial Narrow"/>
      </rPr>
      <t>https://docs.google.com/spreadsheets/d/1Se4qi53uf9Ga48Pl_1koGWgVJH74xCVb/edit?usp=drive_link&amp;ouid=116657887422874080192&amp;rtpof=true&amp;sd=true</t>
    </r>
  </si>
  <si>
    <t>Revisados los soportes y reportes dispuestos en la carpeta compartida para el seguimiento del PTYEP, se evidenció :
  La Dirección de Fomento, reportó que se efectuaron las publicaciones de todas las convocatorias ofertadas En el micrositio de convocatorias de la Entidad ( SICON), para un total de 18 de conformidad con la base denominada "Link convocatorias ofertadas "
  Ahora bien, al revisar el link https://sicon.scrd.gov.co/convocatorias?entidad%5B0%5D=2, se verificó la publicación de algunas de las convocatorias relacionadas en la base de datos denominada "Link convocatorias ofertadas scrd mayo - agosto", así:
 https://sicon.scrd.gov.co/convocatorias/2100
 https://sicon.scrd.gov.co/convocatorias/2099
 https://sicon.scrd.gov.co/convocatorias/2137
 Finalmente la dependencia cambio el porcentaje de programación con relación al primer corte (Para el primer cuatrimestre estaba programada el 100% ). No obstante, teniendo en cuenta que la actividad no registra actividades en cantidades y es permanente hasta el segundo cuatrimestre, se calificó el avance reportado por el área Razón por la cual, es necesario q que se mantenga el % de avance cuatrimestral al 33%, para efectos de no alterar el siguiente reporte consolidado del PTYEP.</t>
  </si>
  <si>
    <t>Publicar en página web en el link de Transparencia trimestralmente el informe de defensa judicial</t>
  </si>
  <si>
    <t>4 publicaciones del informe de defensa judicial</t>
  </si>
  <si>
    <t>Informe de Defensa Judicial</t>
  </si>
  <si>
    <t>Link de publicación de publicación y/o Pantallazos de publicación</t>
  </si>
  <si>
    <t>Oficina Asesora Jurídica</t>
  </si>
  <si>
    <t>Desde la oficina Jurídica se realizo la Publicación del  link de Transparencia donde se publica trimestralmente el informe de defensa judicial en la pagina web.</t>
  </si>
  <si>
    <t>Informe sobre Defensa Pública y Prevención del Daño Antijurídico | Secretaría de Cultura, Recreación y Deporte (culturarecreacionydeporte.gov.co)</t>
  </si>
  <si>
    <t>Se evidencia la publicación trimestral programada.</t>
  </si>
  <si>
    <t>Revisados los soportes y reportes dispuestos en la carpeta compartida para el seguimiento del PTYEP, se evidencia :
 La Oficina Asesora Jurídica, informó que publicó en el link de Transparencia, el informe trimestralmente de defensa judicial.
 Ahora bien, al consultar la página web de la SCRD, en el link https://culturarecreacionydeporte.gov.co/es/transparencia-acceso-informacion-publica/planeación-presupuesto-informes/informes-defensa-publica-prevención-daño-público, se evidenció la publicación del informe trimestral de defensa judicial a junio 2023.
 Finalmente la dependencia cambio el porcentaje de programación con relación al primer corte (Para el primer cuatrimestre estaba programada el 100% ). No obstante, teniendo en cuenta que la actividad registra actividades en cantidades y en el primer cuatrimestre sólo se califico 1 publicación de 4 y la actividad es permanente durante la vigencia, se calificó el avance reportado por el área.
 Razón por la cual, es necesario q que se mantenga el % de avance cuatrimestral al 33%, para efectos de no alterar el siguiente reporte consolidado del PTYEP.</t>
  </si>
  <si>
    <t>Se cumplido con la publicación en el Link de Transparencia el informe de defensa judicial, en el que se puede evidenciar los procesos en contra de la SCRD  e iniciados por la SCRD</t>
  </si>
  <si>
    <t>https://culturarecreacionydeporte.gov.co/es/transparencia-acceso-informacion-publica/planeacion-presupuesto-informes/informes-defensa-publica-prevencion-dano-publico
https://docs.google.com/spreadsheets/d/1srO-HqYgjzlk_yhjQ1CMu9jeHHZX2dA7/edit?usp=drive_link&amp;ouid=118007104808660742030&amp;rtpof=true&amp;sd=true</t>
  </si>
  <si>
    <t>Se evidencia cumplimiento de la acción y en carpeta compartida se encuentra un resumen de los informes de defensa jurídica para el III cuatrimestre</t>
  </si>
  <si>
    <t>Revisados los soportes y reportes dispuestos en la carpeta compartida para el seguimiento del PTEP, se evidenció:
  La Oficina Asesora Jurídica, informó que publicó en el link de Transparencia, el informe trimestralmente de defensa judicial.
 Ahora bien, al consultar la página web de la SCRD, en el link https://culturarecreacionydeporte.gov.co/es/transparencia-acceso-informacion-publica/planeacion-presupuesto-informes/informes-defensa-publica-prevencion-dano-publico, se evidenció la publicación de los informes trimestrales de defensa judicial a septiembre y diciembre de 2023.</t>
  </si>
  <si>
    <t>Publicar mensualmente en la página web de la entidad / Link de Transparencia / Publicación de la información contractual.</t>
  </si>
  <si>
    <t>1 publicación mensual
 (Diciembre 2022 se publica en 10 primeros días de enero 2023 y así sucesivamente)</t>
  </si>
  <si>
    <t>Publicación de información contractual</t>
  </si>
  <si>
    <t>Link de publicación en banner de transparencia página en de la entidad y/o Pantallazos de la publicación</t>
  </si>
  <si>
    <t>Dirección de Gestión Corporativa - Grupo Interno de Trabajo de Contratación</t>
  </si>
  <si>
    <t>Se publica información de acuerdo con lo planeado</t>
  </si>
  <si>
    <t>https://www.culturarecreacionydeporte.gov.co/es/transparencia-acceso-informacion-publica/contratacion/detalle-de-contratos
https://www.culturarecreacionydeporte.gov.co/es/transparencia-acceso-informacion-publica/contratacion/informe-personeria</t>
  </si>
  <si>
    <t>Se evidencia publicación en relación con lo programado para cada mes</t>
  </si>
  <si>
    <t>Revisados los soportes y reportes dispuestos en la carpeta compartida para el seguimiento del PAAC, se evidenció : 
  El Grupo Interno de Trabajo de Contratación, realizó el reporte en la matriz de seguimiento correspondiente a la publicación información contractual (mensual) en la página web de la entidad. 
  Ahora bien, al consultar la página web de la SCRD https://www.culturarecreacionydeporte.gov.co/es/transparencia-acceso-informacion-publica/contratacion/detalle-de-contratos, se evidenció la publicación de 4 reportes de mayo de 2023 a agosto de 2023.
 Finalmente la dependencia cambio el porcentaje de programación con relación al primer corte (Para el primer cuatrimestre estaba programada el 100% ). No obstante, teniendo en cuenta que la actividad registra actividades e permanente durante la vigencia, se calificó el avance reportado por el área.
 Razón por la cual, es necesario q que se mantenga el % de avance cuatrimestral al 33%, para efectos de no alterar el siguiente reporte consolidado del PTYEP. 
 Por otro lado se evidenció que la meta fue modificada, sin registrase en el control de cambios de la herramienta de seguimiento del PTYEP. Adicionalmente, no se lo logró determinar la cantidad de cambios realizados al componente, donde se defina la fecha, descripción y justificación del cambio, así como, el análisis de modificación de la actividad en periodo evaluado y la aprobación del Comité Institucional de Gestión y Desempeño.</t>
  </si>
  <si>
    <t>Se realizaron las publicaciones mensualmente, dando cumplimiento a la meta programada para el periodo 2023 en un 100% 
En atención a las observaciones realizadas por la Oficina de Control Interno, se aclara que:
a. El porcentaje señalado en el primer corte si bien se había establecido en un 100%, lo cierto es que el mismo, por ser una actividad que se desarrolla de manera mensual durante toda la vigencia, debe reportarse de manera acumulativa, por consiguiente en cada corte se reportó el 33,33% para un total de 100% en el cumplimiento de la meta.
 b. Se realizó un ajuste en la redacción de la meta, toda vez que la incluida inicialmente en el instrumento no correspondía a la realidad, por cuanto se indicaba que se realizarían 12 publicaciones mensuales, siendo lo correcto, realizar 1 publicación mensual.</t>
  </si>
  <si>
    <t>Se verifica link con publicación y adicional en drive de consolidación se cuenta con pantallazos de las publicaciones de los respectivos link</t>
  </si>
  <si>
    <t>Revisados los soportes y reportes dispuestos en la carpeta compartida para el seguimiento del PTEP, se evidenció : 
 El Grupo Interno de Trabajo de Contratación, realizó el reporte en la matriz de seguimiento correspondiente a la publicación información contractual (mensual) en la página web de la entidad. 
 Ahora bien, al consultar la página web de la SCRD https://www.culturarecreacionydeporte.gov.co/es/transparencia-acceso-informacion-publica/contratacion/detalle-de-contratos, se evidenció la publicación de 4 reportes de septiembre a diciembre de 2023.</t>
  </si>
  <si>
    <t>Lineamientos de transparencia pasiva</t>
  </si>
  <si>
    <t>Elaborar y publicar el informe mensual de gestión de peticiones 2023</t>
  </si>
  <si>
    <t>11 informes de gestión de peticiones publicados en el link de transparencia de la página web de la Entidad.</t>
  </si>
  <si>
    <t>11 informes mensuales de PQRS de la Entidad</t>
  </si>
  <si>
    <t>Número de radicado y/o pantallazo de publicación del link de transparencia de los informes mensuales</t>
  </si>
  <si>
    <t>Dirección de Gestión Corporativa - Relación con la ciudadanía</t>
  </si>
  <si>
    <t>Para este cuatrimestre se realizaron y se radicaron cinco informes sobre la gestión de peticiones, estos corresponden a los meses de mayo, junio, julio agosto 2023 y el informe del primer semestre de 2023.</t>
  </si>
  <si>
    <r>
      <rPr>
        <sz val="11"/>
        <color theme="1"/>
        <rFont val="Arial Narrow"/>
      </rPr>
      <t>Ver radicados Orfeo:
Mayo  20237000230093
Junio 20237000269023
Informe primer semestre peticiones 20237000288683
Julio 20237000331503
Agosto 20237000371293
Así mismo, se realizó la publicación de estos documentos en el link de transparencia:</t>
    </r>
    <r>
      <rPr>
        <sz val="11"/>
        <color rgb="FF0563C1"/>
        <rFont val="Arial Narrow"/>
      </rPr>
      <t xml:space="preserve">
</t>
    </r>
    <r>
      <rPr>
        <u/>
        <sz val="11"/>
        <color rgb="FF1155CC"/>
        <rFont val="Arial Narrow"/>
      </rPr>
      <t>https://culturarecreacionydeporte.gov.co/es/transparencia-acceso-informacion-publica/planeacion-presupuesto-informes/informes-acceso-informacion-quejas-reclamos</t>
    </r>
  </si>
  <si>
    <t>La Dirección de Gestión Corporativa - Relación con la ciudadanía, realizó el reporte en la matriz de seguimiento correspondiente a la publicación de los informes de gestión de peticiones (mensual) en la página web de la entidad. 
 Ahora bien, al consultar la página web de la SCRD https://culturarecreacionydeporte.gov.co/es/transparencia-acceso-informacion-publica/planeacion-presupuesto-informes/informes-acceso-informacion-quejas-reclamos, se evidenció la publicación de 4 reportes de mayo de 2023 a agosto de 2023 y un Informe primer semestre peticiones 20237000288683. 
 Igualmente se  evidenció que el documento  fue suscrito por suscrito por la  responsable de la dependencia.</t>
  </si>
  <si>
    <t>Observación.
 Debilidad en la planeación, debido a que la dependencia indico que el porcentaje de programación con relación al primer corte era el 55%, de la misma forma se calificó al momento de la evaluación los 4 informes presentados en el primer cuatrimestre. No obstante al programar los siguientes cuatrimestres no coincide la la cantidad de informes a presentar con el porcentaje programado.
 Se recomienda, que para futuras formulaciones de actividades, se planifique y formule de manera adecuada la coherencia entre la actividad, la meta y indicador y así tener claridad sobre lo que debe reportar cada dependencia.
 SEGUIMIENTO OBSERVACIONES Y RECOMENDACIONES OCI AL 30/04/2023
 Las observaciones realizadas por la OCI al 30/04/2023 fueron acogidas integralmente.</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</si>
  <si>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En radicado se solicita ajustar la programación para cada cuatrimestre para dar cumplimiento a los 11 informes quedando I cuatrimestre 4 informes, II cuatrimestre 4 informes, III cuatrimestre 3 informes
Para este cuatrimestre se realizaron y se radicaron tres informes de gestión de peticiones correspondientes a los meses de septiembre, octubre y noviembre 2023.</t>
  </si>
  <si>
    <t>Ver radicados Orfeo:
Septiembre: 20237000426273
octubre: 20237000474193
Noviembre: 20237000528613  	
Así mismo, se realizó la publicación de estos documentos en el botón de transparencia de la página web: https://www.culturarecreacionydeporte.gov.co/es/transparencia-acceso-informacion-publica/planeacion-presupuesto-informes/informes-acceso-informacion-quejas-reclamos</t>
  </si>
  <si>
    <t>La OAP participa en mesa de trabajo para gestionar las observaciones de control interno y se indica la solicitud de ajuste en el reporte para III cuatrimestre. 
Adicional se evidencia cumplimiento de la actividad propuesta.</t>
  </si>
  <si>
    <t>Revisados los soportes y reportes dispuestos en la carpeta compartida para el seguimiento del PTEP, se evidenció : 
 La Dirección de Gestión Corporativa - Relación con la ciudadanía, realizó el reporte en la matriz de seguimiento correspondiente a la publicación de los informes de gestión de peticiones (mensual) en la página web de la entidad. 
  Ahora bien, al consultar la página web de la SCRD https://culturarecreacionydeporte.gov.co/es/transparencia-acceso-informacion-publica/planeacion-presupuesto-informes/informes-acceso-informacion-quejas-reclamos, se evidenció la publicación de 3 "Informe gestión de peticiones" debidamente suscritos por el responsable de la dependencia, correspondientes a los siguientes meses así :
 *Septiembre de 2023: 20237000426273
 *octubre de 2023 : 20237000474193
 *Noviembre de 2023: 20237000528613</t>
  </si>
  <si>
    <t>Diseñar un nuevo formato digital de encuesta de percepción del servicio para el área de Relacionamiento con la ciudadanía</t>
  </si>
  <si>
    <r>
      <rPr>
        <sz val="12"/>
        <color rgb="FF000000"/>
        <rFont val="Arial Narrow"/>
      </rPr>
      <t xml:space="preserve">1 Formato digital de encuentra de percepción del servicio </t>
    </r>
    <r>
      <rPr>
        <sz val="12"/>
        <color rgb="FF000000"/>
        <rFont val="Arial Narrow"/>
      </rPr>
      <t>implementado</t>
    </r>
  </si>
  <si>
    <t>Formato encuesta</t>
  </si>
  <si>
    <t>Para este periodo se solicitó acompañamiento para el reformula miento de la encuesta a la Dirección Observatorio y Gestión del Conocimiento a través de comunicación interna. Así mismo con ellos y con la Subdirección de Infraestructura se han realizado 3 meses de trabajo para la construcción de un nuevo formato de encuesta para la Entidad.</t>
  </si>
  <si>
    <t>Ver radicados Orfeo:
20237000266583 
20237000311223
20237000332903
20237000365473</t>
  </si>
  <si>
    <r>
      <rPr>
        <b/>
        <sz val="11"/>
        <color theme="1"/>
        <rFont val="Arial Narrow"/>
      </rPr>
      <t xml:space="preserve">14-09-23 Auditor APS. </t>
    </r>
    <r>
      <rPr>
        <sz val="11"/>
        <color theme="1"/>
        <rFont val="Arial Narrow"/>
      </rPr>
      <t>Se evidencia radicados en Orfeo con respecto a mesas de trabajo para la reformulación del instrumento digital. Sin embargo, no se puede determinar el avance conforme a la programación cuatrimestral descrita en el presente documento. Bajo una aplicación de un símil del principio  In dubio pro reo a la gestión, se entenderá que lo presentado corresponde al porcentaje asignado en la programación.</t>
    </r>
  </si>
  <si>
    <t>➤ Determinar mecanismo de medición y sustentación en el presente documento que facilite conocer que las acciones corresponden a el peso porcentual asignado</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</si>
  <si>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Para este periodo se actualizó en su totalidad el formato de encuesta de satisfacción el cual se socializó con toda la comunidad institucional y se publicó en la página web, micrositio de atención y servicios a la ciudadanía
Se diseñaron dos formularios de evaluación de percepción del servicio para el área de Relacionamiento con la ciudadanía:
1. Encuesta de Satisfacción de los servicios de la SCRD
2. Encuesta de caracterización de grupo de valor de la SCRD</t>
  </si>
  <si>
    <r>
      <rPr>
        <sz val="11"/>
        <color theme="1"/>
        <rFont val="Arial Narrow"/>
      </rPr>
      <t xml:space="preserve">Ver radicados Orfeo: 
20237000467703, 20237000365473, 20237000384313, 20237000419903, 20233100431643, 20237000494223, 
Implementación del formato digital en la página web: https://www.culturarecreacionydeporte.gov.co/atencion-ciudadania/encuestas
Formularios en Survey 123, de tal forma que cualquier funcionario de la SCRD con acceso al aplicativo, pueda consultar las bases y los informes:
1. Encuesta de Satisfacción de los servicios de la SCRD:
Encuesta Satisfacción con talleres o actividades: https://arcg.is/0Gfb9r
Encuesta de Satisfacción SCRD: </t>
    </r>
    <r>
      <rPr>
        <u/>
        <sz val="11"/>
        <color rgb="FF1155CC"/>
        <rFont val="Arial Narrow"/>
      </rPr>
      <t xml:space="preserve">https://arcg.is/1bvqCb0
</t>
    </r>
    <r>
      <rPr>
        <sz val="11"/>
        <color theme="1"/>
        <rFont val="Arial Narrow"/>
      </rPr>
      <t>2. Encuesta de caracterización de grupo de valor de la SCRD: 
Links de difusión para diligenciar las encuestas:
Formulario a personas naturales: https://arcg.is/11jmXL
Formulario para organizaciones y entidades: https://arcg.is/emn01</t>
    </r>
  </si>
  <si>
    <t>Revisados los soportes y reportes dispuestos en la carpeta compartida para el seguimiento del PTEP, se evidenció : 
 La Dirección de Gestión Corporativa - Relación con la ciudadanía, actualizó en su totalidad el formato de encuesta de satisfacción, el cual se puede evidenciar implementado en el siguiente link https://www.culturarecreacionydeporte.gov.co/atencion-ciudadania/encuestas.
 Ahora bien, al consultar la página web de la SCRD, se evidencio que diseñaron dos formularios de evaluación de percepción del servicio para el área de Relacionamiento con la ciudadanía, así:
 1. Encuesta de Satisfacción de los servicios de la SCRD - https://survey123.arcgis.com/share/fd9096bae1e848faa0af43b3f85413e9
 Evaluación de actividades organizadas por la SCRD
 https://survey123.arcgis.com/share/fd9096bae1e848faa0af43b3f85413e9
 2. Encuesta de caracterización de grupo de valor de la SCRD - 
 https://survey123.arcgis.com/share/d0791b46431848098cdb7d5485caeab2</t>
  </si>
  <si>
    <t>Publicación a los grupos de valor del documento de análisis de brechas del IDI 2023 según FURAG 2022</t>
  </si>
  <si>
    <t>1 publicación del documento de análisis de brechas del IDI 2022 según FURAG 2023.</t>
  </si>
  <si>
    <t>Documento de análisis de brechas de IDI 2022</t>
  </si>
  <si>
    <t>Pantallazos de publicación y/o radicado del documento de análisis de brechas del IDI 2022 según FURAG 2023.</t>
  </si>
  <si>
    <r>
      <rPr>
        <b/>
        <sz val="11"/>
        <color theme="1"/>
        <rFont val="Arial Narrow"/>
      </rPr>
      <t xml:space="preserve">14-09-23 Auditor APS. </t>
    </r>
    <r>
      <rPr>
        <sz val="11"/>
        <color theme="1"/>
        <rFont val="Arial Narrow"/>
      </rPr>
      <t xml:space="preserve">Durante periodo objeto a verificar, se observa según programación cuatrimestral que tiene previsto acciones a ejecutarse durante el periodo observado. </t>
    </r>
  </si>
  <si>
    <t>Ninguna.</t>
  </si>
  <si>
    <t>Al ir realizando el reporte del FURAG 2022, se detectaron aspectos por mejorar (brechas) para lo cual se hizo presentación que se publico en la cultunet y además se socializo a los enlaces de gestión.</t>
  </si>
  <si>
    <t>Link de publicación https://intranet.culturarecreacionydeporte.gov.co/mipg/modelo-integrado-de-planeacion-y-gestion-mipg/documentos-de-apoyo-para-el-mipg-presentaciones
Pantallazo de la publicación de la PPT:</t>
  </si>
  <si>
    <t>Se evidencia ejecución de la actividad por parte de la OAP para la presentación de brechas FURAG 2022</t>
  </si>
  <si>
    <t>Revisados los soportes y reportes dispuestos en la carpeta compartida para el seguimiento del PTEP, se evidenció: 
 La Oficina Asesora de Planeación, realizó la publicación a los grupos de valor del documento de análisis de brechas del IDI 2023 según FURAG 2022, en la página web de la entidad (Cultunet). 
 Ahora bien, al consultar el link https://intranet.culturarecreacionydeporte.gov.co/mipg/modelo-integrado-de-planeacion-y-gestion-mipg/documentos-de-apoyo-para-el-mipg-presentacionesde la SCRD Cultunet, se verificó el documento PPT "Logros y aspectos por mejorar para el FURAG".
 Sin embargo, frente a lo manifestado por la dependencia frente a la socialización del documento a los enlaces de gestión, no se adjunto evidencia objetiva que demuestre lo enunciado. Adicionalmente, no se evidencia que el documento haga parte del sistema de gestión documental, por ende no registra flujo de revisión y aprobación por el responsable de la dependencia.</t>
  </si>
  <si>
    <t>Observación.
 * Debilidad en los soportes documentales, por cuanto se considera necesario que al ser un informe que obedece al análisis de brechas del IDI 2023, debería ser suscrito por la Jefe de la Oficina de Planeación; así mismo, no se adjunto evidencia de la socialización del documento a los enlaces de gestión. 
 Se recomienda que para la formulación del PTEP 2024.
 *Es indispensable que los informes se encuentren debidamente formalizados y suscritos por los responsables de la dependencia y se soporte con evidencia objetiva y suficiente lo manifestado en el reporte.</t>
  </si>
  <si>
    <t>Elaborar reportes con las actas de asesorías y orientaciones para productos o servicios de la Dirección de Fomento - DF y Dirección de Arte, Cultura y Patrimonio - DACP</t>
  </si>
  <si>
    <t>10 reportes con los números de radicado de las actas de asesorías y orientaciones para productos o servicios
 (febrero se genera en marzo y así sucesivamente)</t>
  </si>
  <si>
    <t>Asesorías y orientaciones para productos o servicios de la Dirección de Fomento - DF y Dirección de Arte, Cultura y Patrimonio - DACP
10 - DACP</t>
  </si>
  <si>
    <t>Números de radicados de las actas en Orfeo</t>
  </si>
  <si>
    <t>Dirección de Fomento - DF
 Dirección de Arte, Cultura y Patrimonio - DACP</t>
  </si>
  <si>
    <t>DACP BEPS:33,3%
DF: 33,3%</t>
  </si>
  <si>
    <t xml:space="preserve">DACP/ BEPS:66,66%
DACP/ AEP:66,6%
DF: 33,3%
</t>
  </si>
  <si>
    <t xml:space="preserve">DACP/ BEPS:100%
DACP/ AEP:100%
DF: 33,3%
</t>
  </si>
  <si>
    <t>DACP/BEPS:  En el marco de los servicios desarrollados por la DACP  a través del PI 7885, se han realizado asesorias y orientaciones  para el registro y posible vinculación como beneficiario de los aportes para los creadores y gestores culturales de Bogotá BEPS , también se realiza registro de cada ciudadano de las solicitudes de aplicación al programa directamente en la plataforma: https://beneficioartistamayor.scrd.gov.co, la cual es de carácter publico. 
ARTE EN ESPACIO PÚBLICO: En el marco del proyecto de inversión 7887, se han realizado orientaciones VIARTE y de Arte Urbano Responsable a entidades públicas, artistas, empresas privadas y demás interesados en adelantar proyectos relacionados con estas prácticas artísticas.
DF: Para el reporte del I Cuatrimestre de acuerdo con la oferta de convocatorias  en la Primera Fase ya se habían reportado 35 jornadas informativas. Para el II Cuatrimestre se reportan en la Segunda Fase 3 jornadas y en la Tercera Fase  6 jornadas para un total de 9 jornadas del Programa Distrital de Estímulos, en las cuales se informó a la ciudadanía acerca del portafolio de convocatorias ofertadas y se resolvieron sus dudas y cuestionamientos.</t>
  </si>
  <si>
    <r>
      <rPr>
        <sz val="12"/>
        <rFont val="&quot;Arial Narrow&quot;"/>
      </rPr>
      <t xml:space="preserve">TRP_2_2.6 ARTE EN ESPACIO PÚBLICO:
- Orientaciones VIARTE I Cuatrimestre: radicado en Orfeo No. 20233100282423 
- Orientaciones VIARTE II Cuatrimestre: radicado en Orfeo No. 20233100367633 
- Orientaciones de Arte Urbano Responsable: radicado en Orfeo No. 20233100283003 
- Orientaciones de Arte Urbano Responsable: radicado en Orfeo No. 20233100367623 
TRP_2_2.6_ BEPS
DF: TRP_2_2.6_Asesorias_PDE 2023: </t>
    </r>
    <r>
      <rPr>
        <u/>
        <sz val="12"/>
        <color rgb="FF1155CC"/>
        <rFont val="&quot;Arial Narrow&quot;"/>
      </rPr>
      <t>https://docs.google.com/spreadsheets/d/1DlQMXOAKOChCAyAZevu4u8eOHhA0SAN4/edit?usp=drive_link&amp;ouid=116657887422874080192&amp;rtpof=true&amp;sd=true</t>
    </r>
    <r>
      <rPr>
        <sz val="12"/>
        <rFont val="&quot;Arial Narrow&quot;"/>
      </rPr>
      <t xml:space="preserve">
DF: TRP_2_2.6_ Asesorias ECL 2023: </t>
    </r>
    <r>
      <rPr>
        <u/>
        <sz val="12"/>
        <color rgb="FF1155CC"/>
        <rFont val="&quot;Arial Narrow&quot;"/>
      </rPr>
      <t>https://docs.google.com/spreadsheets/d/1op1MKYB-1ilE0H-VV73ZNL2vNGLqiaDg/edit?usp=drive_link&amp;ouid=116657887422874080192&amp;rtpof=true&amp;sd=true</t>
    </r>
    <r>
      <rPr>
        <sz val="12"/>
        <rFont val="&quot;Arial Narrow&quot;"/>
      </rPr>
      <t xml:space="preserve">
</t>
    </r>
    <r>
      <rPr>
        <u/>
        <sz val="12"/>
        <color rgb="FF1155CC"/>
        <rFont val="&quot;Arial Narrow&quot;"/>
      </rPr>
      <t>https://drive.google.com/drive/folders/1rjnl6jQndbhakGuq4cL9aIFHfINm7jSn?usp=drive_link</t>
    </r>
  </si>
  <si>
    <t>La OAP evidencia cumplimiento de lo programado y ejecutado para cada reporte, teniendo en cuenta que en cada reporte cumplen con el 100%, que prorrateado corresponde al 33%</t>
  </si>
  <si>
    <r>
      <rPr>
        <b/>
        <sz val="11"/>
        <color theme="1"/>
        <rFont val="Arial Narrow"/>
      </rPr>
      <t xml:space="preserve">13-09-23 Auditor APS. </t>
    </r>
    <r>
      <rPr>
        <sz val="11"/>
        <color theme="1"/>
        <rFont val="Arial Narrow"/>
      </rPr>
      <t>Conforme a registros se evidencia acciones para cada uno de las áreas indicadas (DF y DACP), así como de la relación de asesorías y orientaciones referente a Beps, Arte en espacio publico y convocatorias a cargo de la DF. Así mismo, para la materia de casos, se evidencian los números de radicados en Orfeo, observado trazabilidad. 
Sin embargo, la meta trazada indica 10 reportes (mes vencido reporte), es decir y conforme a programación del cuatrimestre debería asociarse el 33% de los 10 reportes, es decir, 3,3 reportes, 6,6 reportes acumulados. Lo anterior no se logra evidenciar en la relación de evidencias asociadas por primer línea ni en validación de la segunda. 
Se concluye dada la gestión de evidencias de acciones ejecutadas conforme a evidencia determinada en el presente documento (Números de radicados de las actas en Orfeo)</t>
    </r>
  </si>
  <si>
    <r>
      <rPr>
        <sz val="11"/>
        <color theme="1"/>
        <rFont val="Arial Narrow"/>
      </rPr>
      <t xml:space="preserve">➤ Analizar la descripción de la meta y la forma como se están presentando las evidencias, que aunque dan cuenta de la gestión, no evidencia de los 3,3 reportes para el periodo objeto de verificación (6,6 reportes acumulados), según redacción de la meta.
</t>
    </r>
    <r>
      <rPr>
        <sz val="11"/>
        <color rgb="FF0000FF"/>
        <rFont val="Arial Narrow"/>
      </rPr>
      <t>Nota: reporte dada la gestión demostrada, pero no se evidenció los 3 (o 6 acumulados) "reportes con los números de radicado de las actas de asesorías y orientaciones para productos o servicios".</t>
    </r>
  </si>
  <si>
    <t>DACP/BEPS:  "DACP/BEPS: para el programa BEPS se realiza atención presencial y telefónica para informar los requisitos y condiciones de ingreso al programa Beneficio Económico para el artista adulto mayor de la ciudad de Bogotá. con un numero total de 2155 atenciones a la ciudadanía
DACP/FORMACIÒN: "
ARTE EN ESPACIO PÚBLICO: En el marco del proyecto de inversión 7887, se han realizado orientaciones VIARTE y de Arte Urbano Responsable a entidades públicas, artistas, empresas privadas y demás interesados en adelantar iniciativas y proyectos relacionados con estas prácticas artísticas.</t>
  </si>
  <si>
    <t xml:space="preserve">
ARTE EN ESPACIO PÚBLICO: - Orientaciones VIARTE III Cuatrimestre: radicado en Orfeo No. 20233100526023 - Orientaciones de Arte Urbano Responsable III Cuatrimestre: radicado en Orfeo No. 20233100526323 Enlace: https://drive.google.com/drive/folders/10AHIR4O1KRX4h2lqWIK38BSeb0zj-RVf 
PARA BEPS: Consolidado año 2023 de Atenciones a ciudadanos - radicados en Orfeo No, RADICADO: 20233100570043 y Consolidado año 2023 Socializaciones - radicados en Orfeo No RADICADO: 20233100570063
</t>
  </si>
  <si>
    <t>La información aportada por la dependencia evidencia cumplimiento de la actividad.</t>
  </si>
  <si>
    <t>Revisados los soportes y reportes dispuestos en la carpeta compartida para el seguimiento del PTEP, se evidenció: 
 Las dependencias responsables, informaron acciones para cada una de las áreas indicadas (DF y DACP) y la relación de asesorías y orientaciones "Arte en espacio publico y BEPS". Así mismo, se evidencian los números de radicados en Orfeo observando trazabilidad, así:
 *PARA BEPS: 
 -Consolidado año 2023 de Atenciones a ciudadanos - radicados en Orfeo No, RADICADO: 20233100570043 
 -Consolidado año 2023 Socializaciones - radicados en Orfeo No RADICADO: 20233100570063
 *ARTE EN ESPACIO PÚBLICO: 
 - Orientaciones VIARTE III Cuatrimestre: radicado en Orfeo No. 20233100526023 
 - Orientaciones de Arte Urbano Responsable III Cuatrimestre: radicado en Orfeo No. 20233100526323
 Sin embargo, la meta trazada indica 10 reportes (reporte mes vencido), es decir y conforme a programación del cuatrimestre se asoció el 33% de los 10 reportes.</t>
  </si>
  <si>
    <t>Observación.
  *Debilidad en la planeación y formulación del PTEP: Debido a que no hay coherencia en la planeación de la actividad en relación al producto y soporte, toda vez que la actividad no es concreta si el producto será 10 reportes de la Dirección de Arte, Cultura y Patrimonio o en conjunto con la dirección de fomento. 
 * Al establecer porcentaje por las subactividades, no es fácilmente medible según redacción de la meta y el producto y la programación cuatrimestral.
  Se recomienda que para la formulación del PTEP 2024.
 *Se recomienda se revise la coherencia de la formulación de la actividad y el producto y se determine claramente entregar. 
 *Se recomienda que al formular la actividad se establezcan criterios de cumplimiento claros y medibles.</t>
  </si>
  <si>
    <t>Elaboración de instrumentos de gestión de información</t>
  </si>
  <si>
    <t>Actualizar y publicar en el portal web el Instrumento de Registro de activos de Información e Índice de Información Clasificada y Reservada de la SCRD 2023</t>
  </si>
  <si>
    <t>1 Instrumento de Registro de activos de Información e Índice de Información Clasificada y Reservada de la SCRD 2023</t>
  </si>
  <si>
    <t>Registro de activos de Información e Índice de Información Clasificada y Reservada de la SCRD 2023</t>
  </si>
  <si>
    <t>Pantallazos de publicación y/o radicado del Instrumento de Registro de activos de Información e Índice de Información Clasificada y Reservada de la SCRD 2023</t>
  </si>
  <si>
    <t>Oficina de Tecnologías de la Información
 Dirección de Gestión Corporativa - Gestión Documental</t>
  </si>
  <si>
    <r>
      <rPr>
        <b/>
        <sz val="11"/>
        <color theme="1"/>
        <rFont val="Arial Narrow"/>
      </rPr>
      <t xml:space="preserve">13-09-23 Auditor APS. </t>
    </r>
    <r>
      <rPr>
        <sz val="11"/>
        <color theme="1"/>
        <rFont val="Arial Narrow"/>
      </rPr>
      <t>Durante periodo objeto a verificar, se observa según programación cuatrimestral que no se tiene previsto acciones a ejecutarse. Por tal razón no se presenta avance y se mantiene el acumulado, conforme a argumentación, el presentado en el mes de marzo de los corrientes.</t>
    </r>
  </si>
  <si>
    <t xml:space="preserve"> Se enviaron mediante correo electrónico, los instrumentos  Registro de Activos e Índice de Información Clasificada y Reservada, para   aprobación por parte del comité de Gestión y Desempeño y posterior publicación.</t>
  </si>
  <si>
    <t>Correo electrónico e Instrumentos de registro e Activos e Índice de Información Clasificada y Reservada
https://drive.google.com/drive/folders/1oOYMMU95uyNTi4WY1dPBBDjtXIDp6W-C?usp=sharing</t>
  </si>
  <si>
    <t>Se evidencia soporte de la ejecución de la actividad, según reporte de la dependencia.</t>
  </si>
  <si>
    <t>Revisados los soportes y reportes dispuestos en la carpeta compartida para el seguimiento del PTEP, se evidenció : 
 Las dependencias responsables, manifestaron que mediante correo electrónico, se enviaron los siguientes instrumentos para aprobación por parte del comité de Gestión y Desempeño y posterior publicación:
 *Registro de Activos de Información SCRD 2023
 *Índice de Información Clasificada y Reservada SCRD 2023
 De lo anterior se evidencia que los documentos fueron actualizados. Sin embargo, no se cuenta con evidencia objetiva de la aprobación y adopción de los instrumentos por el CIGD y de su publicación en la sección de Transparencia y
 Acceso a la Información Pública de la página web de la SCRD y en el portal de datos abiertos del Estado colombiano.
 Finalmente el porcentaje de programación con relación al primer corte (Para el primer cuatrimestre estaba programada el 10% ), sin establecer el % de avance para los siguientes cuatrimestres.</t>
  </si>
  <si>
    <t>Observación.
 *Debilidad en el cumplimiento integral de la actividad del PTEP, por cuanto no se evidencio la actualización oficializada y la publicación de lo descrito en la actividad. 
  *Debilidad en la planeación y formulación del PTEP:
 - No se estableció % de avance para los siguientes cuatrimestres, para efectos de no alterar el reporte consolidado del PTEP.
 - No hay coherencia en la planeación de la actividad en relación al producto y soporte, toda vez que la actividad y la meta refieren a un instrumento y la dependencia adjunta como soportes para cumplimiento de la acción 2 instrumentos.
  Se recomienda que para la formulación del PTEP 2024.
 *Dar cumplimiento integral a las actividades formuladas en el PTEP
 * Se recomienda que al formular la actividad se establezcan criterios de cumplimiento claros y medibles y si es del caso generación de cronograma de trabajo, para determinar la programación Cuatrimestral en % o # de actividades a ejecutar, que permitan poder realizar monitoreo y seguimiento por las diferentes líneas de defensa.
 * Se recomienda se revise la coherencia de la formulación de la actividad y el producto y se determine claramente los productos a entregar.</t>
  </si>
  <si>
    <t>Actualizar y publicar la Resolución e instrumento de Esquema de Publicación de la Información de la SCRD 2023.</t>
  </si>
  <si>
    <t>1 Resolución Resolución e instrumento de Esquema de Publicación de la Información de la SCRD 2023 actualizada y publicada</t>
  </si>
  <si>
    <t>Resolución e instrumento de Esquema de Publicación de la Información de la SCRD 2023</t>
  </si>
  <si>
    <t>Radicado de la Resolución e instrumento de Esquema de Publicación de la Información de la SCRD 2023</t>
  </si>
  <si>
    <t>Oficina Asesora de Comunicaciones
 Oficina Asesora de Planeación</t>
  </si>
  <si>
    <t xml:space="preserve">Se realizó la validación del esquema de publicación, el cual se encuentra publicado en la página web. Se expidió la resolución 491 y está en proyecto la resolución que efectúa una modificación al artículo segundo
</t>
  </si>
  <si>
    <t xml:space="preserve">Se anexa, esquema de publicación, pantallazo del esquema de publicación publicado y resolución 491, así como el proyecto resolución que la modifica. </t>
  </si>
  <si>
    <r>
      <rPr>
        <b/>
        <sz val="11"/>
        <color theme="1"/>
        <rFont val="Arial Narrow"/>
      </rPr>
      <t xml:space="preserve">13-09-23 Auditor APS. </t>
    </r>
    <r>
      <rPr>
        <sz val="11"/>
        <color theme="1"/>
        <rFont val="Arial Narrow"/>
      </rPr>
      <t>Se evidencian en repositorio indicado por OAP de las evidencias asociadas con el esquema de publicación, y Resolución 491 de julio de 2023.
De acuerdo con lo anterior, se concluye una acción eficaz. Será en otro tipo de trabajo de auditoria interna determinar si Esquema de Publicación de la Información de la SCRD 2023 cumple con los elementos mínimos según MINTIC y normatividad vigente aplicable. (Efectividad).</t>
    </r>
  </si>
  <si>
    <t>➤ Sera importante continuar con tramite de modifica la Resolución 491 de 2023, la cual se sugiere se realice seguimiento para asegurar los ajustes de mejora planteados (o a través de la Acción 3.3. del Componente 1)</t>
  </si>
  <si>
    <t xml:space="preserve">Esta tarea se completo en el segundo cuatrimestre </t>
  </si>
  <si>
    <t xml:space="preserve">Se adjunta actualización de la resolución 491 resolución 697n y pantallazo de la publicación </t>
  </si>
  <si>
    <t>si</t>
  </si>
  <si>
    <t xml:space="preserve">si </t>
  </si>
  <si>
    <t xml:space="preserve">Se cumplido  en el segundo cuatrimestre </t>
  </si>
  <si>
    <t>Elaborar y publicar en el portal web, en el instrumento establecido, los seguimientos al Esquema de Publicación de la Información de la SCRD 2023 .</t>
  </si>
  <si>
    <t>3 seguimientos al Esquema de Publicación de la Información de la SCRD 2023 en el instrumento establecido.</t>
  </si>
  <si>
    <t>Seguimientos al Esquema de Publicación de la Información de la SCRD 2023</t>
  </si>
  <si>
    <t>Pantallazos de publicación y/o radicados de los seguimientos al Esquema de Publicación de la Información de la SCRD 2023 en el instrumento establecido.</t>
  </si>
  <si>
    <t xml:space="preserve">Se realiza seguimiento al esquema de publicación cada semana por parte de la SCRD, así mismo la OAC realizo seguimiento y se tomó la decisión de asignar nuevos responsables de las publicaciones, por lo cual se realizó molificación a la resolución 491.
</t>
  </si>
  <si>
    <t>Se anexa resolución 491, proyecto resolución que modifica el artículo segundo y actas de comité.</t>
  </si>
  <si>
    <r>
      <rPr>
        <b/>
        <sz val="11"/>
        <color theme="1"/>
        <rFont val="Arial Narrow"/>
      </rPr>
      <t xml:space="preserve">13-09-23 Auditor APS. </t>
    </r>
    <r>
      <rPr>
        <sz val="11"/>
        <color theme="1"/>
        <rFont val="Arial Narrow"/>
      </rPr>
      <t>Conforme a evidencia en repositorio, se evidencia seguimientos al Esquema de Publicación de la Información de la SCRD 2023 en actas de Comité Primario. Así mismo de acciones para definir responsables
para la publicación de la información contenida en el link de transparencia, y entre otros aspectos, se proyecta modificación de la Resolución 491 de 2023 en este sentido. 
Sin embargo, la meta descrita en el siguiente documento determino " 3 seguimientos al Esquema de Publicación de la Información de la SCRD 2023 en el instrumento establecido" documento que no se evidencia, dado que no es claro cual es el instrumento, o si este se refiere a que en el mismo esquema (instrumento) se realiza el seguimiento. 
Por otro lado la programación cuatrimestral es difícil establecerla, dado que los argumentos de primera línea y validación de segunda línea no indican lo que significa el 15% (25%) acumulado.</t>
    </r>
  </si>
  <si>
    <t>➤ Sera importante armonizar los resultados y evidencias de gestión con respecto a la meta: 3 seguimientos al Esquema de Publicación de la Información de la SCRD 2023 en el instrumento establecido. 
Así mismo con la actividad, dado que se lee que además del instrumento el seguimiento se debe publicar, del cual no se relaciona evidencia en repositorio. 
Lo cierto a la fecha es que al final del plan se deberá demostrar los 3 seguimientos, conforme a meta, lo que significara analizar y replantear.</t>
  </si>
  <si>
    <t xml:space="preserve">Se realizaron seguimiento y publicación del esquema actualizado por parte de  la OAP y la OAC , cumpliendo así el 100% de las actividades programadas </t>
  </si>
  <si>
    <t>Se adjunta esquema de publicación y pantallazo de la web, actas de comité primario 
https://drive.google.com/drive/folders/1XGY_q3F4_afbL6lVJi9g7DDAycQaqgEZ?usp=sharing</t>
  </si>
  <si>
    <t xml:space="preserve">SI </t>
  </si>
  <si>
    <t>Se evidencian actas con los respectivos seguimientos</t>
  </si>
  <si>
    <t>Revisados los soportes y reportes dispuestos en la carpeta compartida para el seguimiento del PTEP, se evidenció : 
 La Oficina Asesora de Comunicaciones, conforme a la evidencia del repositorio, evidencia seguimientos al Esquema de Publicación de la Información de la SCRD 2023 en actas de Comité Primario. Así mismo, informa la publicación de la Resolución No. 676 de 07 de septiembre de 2023 " Por medio de la cual se modifica la resolución 491 de 2023 “Por la cual se establece responsables de la actualización y la divulgación del Registro de Activos de Información y del Índice de Información clasificada y reservada en el marco de la Resolución 978 del 31 de diciembre de 2020 “Por la cual se adopta el esquema de publicación de Información como parte de los instrumentos de gestión de la información de la Secretaría Distrital de Cultura, Recreación y Deporte”.
 Sin embargo, la meta descrita determinó "3 seguimientos al Esquema de Publicación de la Información de la SCRD 2023 en el instrumento establecido" documento que no se evidencia, dado que no es claro cual es el instrumento, o si este se refiere a que en el mismo esquema (instrumento) se realiza el seguimiento o si el instrumento son las actas de comité primario. Así mismo, con la actividad, dado que se lee que además del instrumento el seguimiento se debe publicar, del cual no se relaciona evidencia en repositorio. 
 Por otro lado, la programación cuatrimestral es difícil establecerla, dado que no hay claridad lo que significa el 10%, 15% y 75%, por cuanto se podría considerar que al ser 3 seguimientos sería 1 cuatrimestral.</t>
  </si>
  <si>
    <t>Observación.
  *Debilidad en la planeación y formulación del PTEP: Debido a que no hay coherencia en la planeación de la actividad en relación al producto, soporte, evidencia y programación cuatrimestral, toda vez que al ser 3 seguimientos, sería 1 cuatrimestral, pero al establecer los porcentajes cuatrimestral no es claro que producto se debería entregar. 
 * Al establecer que la presentación del seguimiento es "en el instrumento establecido", no es fácilmente medible según redacción de la meta y el producto.
  Se recomienda que para la formulación del PTEP 2024.
 *Se recomienda se revise la coherencia de la formulación de la actividad y el producto, soporte y la evidencia de manera clara y concisa. 
 *Se recomienda que al formular la actividad se establezcan criterios de cumplimiento claros y medibles.</t>
  </si>
  <si>
    <t>Realizar seguimiento a la implementación del Programa de Gestión Documental de la Entidad vigente de acuerdo al cronograma de trabajo establecido</t>
  </si>
  <si>
    <t>3 informes de seguimiento a la implementación del Programa de Gestión Documental de la Entidad vigente de acuerdo al cronograma de trabajo establecido</t>
  </si>
  <si>
    <t>Seguimientos a la implementación del Programa de Gestión Documental de la Entidad vigente de acuerdo al cronograma de trabajo establecido</t>
  </si>
  <si>
    <t>Pantallazos de publicación y/o radicados de los seguimientos a la implementación del Programa de Gestión Documental de la Entidad vigente de acuerdo al cronograma de trabajo establecido</t>
  </si>
  <si>
    <t>Dirección de Gestión Corporativa - Gestión Documental</t>
  </si>
  <si>
    <t>Se presenta informe de avance de cumplimiento de implementación de PGD el cual al corte presenta un avance del 79%. Para la vigencia 2023 se proyecto dar cumplimiento al 26%, presentando un avance del 6,6% sobre lo proyectado. 20237100377133</t>
  </si>
  <si>
    <t>Informe de Seguimiento con radicado 20237100377133</t>
  </si>
  <si>
    <r>
      <rPr>
        <b/>
        <sz val="11"/>
        <color theme="1"/>
        <rFont val="Arial Narrow"/>
      </rPr>
      <t xml:space="preserve">14-09-23 Auditor APS. </t>
    </r>
    <r>
      <rPr>
        <sz val="11"/>
        <color theme="1"/>
        <rFont val="Arial Narrow"/>
      </rPr>
      <t xml:space="preserve">Se presenta como evidencia informe de forma extemporánea, dado el siguiente historial del documento:
Se evidencia que el informe se radicó en el mes de septiembre de 2023, es decir, luego del periodo de verificación. Sin embargo al consultarlo se evidencia un listado de todas las actividades y datos cuantitativos de un cronograma total, pero con información de 2023. No contiene datos cualitativos, ni indicaciones de resultados que expliquen el informe. Así mismo no se evidencia que este firmado por el responsable del Grupo de Trabajo o Subdirector de la dependencia. Por lo tanto, se concluye que es un reporte del cuantitativo del cronograma del PDG, que aun no cuenta con la firma del responsable, por lo que aun es un documento en proceso de validación y no definitivo. </t>
    </r>
    <r>
      <rPr>
        <b/>
        <sz val="11"/>
        <color theme="1"/>
        <rFont val="Arial Narrow"/>
      </rPr>
      <t xml:space="preserve">  </t>
    </r>
  </si>
  <si>
    <t xml:space="preserve"> ➤ Determinar acciones eficaces de autocontrol que permitan contar con el informe oportunamente y conforme a estimaciones del presente documento. Así mismo, presentar un informe con calidades esperadas dada la transcendencia del instrumento de categoría legal.  
 ➤ Revisar la programación cuatrimestral (Autocontrol), comprobando que la sumatoria de los valores del 100%. Al respecto sugerimos con base en la meta, determinar  el uso de valores absolutos.
</t>
  </si>
  <si>
    <t>"Observación de Control Interno: en lo que respecta a la publicación del informe en la pagina web se realiza sobre el informe general de seguimiento mas no sobre los avances periódico, por esta misma razón solo se radica y se firma por la funcionaria que realizo el seguimiento, el informe general contendrá los resultado cuantitativos y cualitativos el cual es firmado por la Coordinadora GITSA.
Reporte: se presenta informe general  cuantitativo y cualitativo sobre el avance sobre lo programado para la vigencia 2023,asi como el avance al cumplimiento general al PGD 2021-2023</t>
  </si>
  <si>
    <t>Rad. 20247100004883
Publicación Pagina WED:https://www.culturarecreacionydeporte.gov.co/es/transparencia-acceso-informacion-publica/datos-abiertos/programa-de-gestion-documental</t>
  </si>
  <si>
    <t>El informe  se encuentra publicado en link de transparencia, en relación con el reporte del proceso.</t>
  </si>
  <si>
    <t>Revisados los soportes y reportes dispuestos en la carpeta compartida para el seguimiento del PTEP, se evidenció : 
  El Grupo Interno de Trabajo de Servicios Administrativos (Gestión Documental), reportó el seguimiento a la implementación del Programa de Gestión Documental de la Entidad. No obstante, se evidenció que el documento fue radicado el 04 de enero de 2024 y registrando flujo de revisión y aprobación con las firmas correspondientes hasta el 09 de enero de 2024.
  Ahora bien, al consultar la página web de la SCRD, se evidenció la publicación en el portal web de la entidad del "Informe de seguimiento Programa de Gestión Documental -corte DIC 2023" determinado en la meta actividad. 
 Por otro lado la programación cuatrimestral es difícil establecerla, dado que no hay claridad lo que significa el 25%, 30% y 40%, por cuanto se podría considerar que al ser 3 seguimientos sería 1 cuatrimestral, aunado a que la sumatoria del la programación trimestral no asciende al 100%
 No obstante, se registra cumplimiento extemporáneo de la actividad.</t>
  </si>
  <si>
    <t>Observación.
  *Debilidad en la planeación y formulación del PTEP: la sumatoria de la programación trimestral no asciende al 100%
 Observación 
 *Debilidad en cumplimiento de las fechas de ejecución del PTEP
  Se recomienda que para la formulación del PTEP 2024.
 *Garantizar la coherencia entre la actividad y las evidencias
 * las actividades se ejecuten dentro de las fechas establecidas y garantizar el cumplimiento oportuno de la actividad.
  * Se recomienda que al formular la actividad se establezcan criterios de cumplimiento claros y medibles. (Revisar la programación cuatrimestral, comprobando que la sumatoria de los valores de el 100%. )</t>
  </si>
  <si>
    <t>Revisar Inventario Bogotá y del Registro de Publicaciones Técnicas de la SCRD y actualizar si se requiere.</t>
  </si>
  <si>
    <t>Reporte de revisión y seguimiento Inventario Bogotá y del Registro de Publicaciones Técnicas de la SCRD</t>
  </si>
  <si>
    <t>Inventario Bogotá y del Registro de Publicaciones Técnicas de la SCRD</t>
  </si>
  <si>
    <t>Número de radicado en Orfeo de envío de información a la SDP</t>
  </si>
  <si>
    <t>Dirección de Observatorio y gestión de conocimiento</t>
  </si>
  <si>
    <t xml:space="preserve">1. Se elaboró un listado preliminar de documentos  que cumplen los criterios para ser reportados a Inventario Bogotá , según la CIRCULAR CONJUNTA 008 DE 2021.
2. Se realizó la validación de los campos que se requieren para el reporte a Inventario Bogotá frente a los campos donde se describen los contenidos en el Repositorio Institucional.
</t>
  </si>
  <si>
    <t>1. Inventario publicaciones sitio DOGCC
2. Campos del reporte Inventario Bogotá</t>
  </si>
  <si>
    <r>
      <rPr>
        <b/>
        <sz val="11"/>
        <color theme="1"/>
        <rFont val="Arial Narrow"/>
      </rPr>
      <t xml:space="preserve">13-09-23 Auditor APS. </t>
    </r>
    <r>
      <rPr>
        <sz val="11"/>
        <color theme="1"/>
        <rFont val="Arial Narrow"/>
      </rPr>
      <t>Se evidencian en repositorio elemento de control (Excel) denominado Inventario publicaciones sitio DOGCC, el cual contiene 138 registros referente a Registro de Publicaciones Técnicas de la SCRD referentes a al Dirección de Observatorio y gestión de conocimiento.
Dado que conforme a seguimiento de primera y segunda línea no se puede establecer el porcentaje de avance de la actividad, se concluye que a falta del (Producto) "Número de radicado en Orfeo de envío de información a la SDP" a la actividad sigue en ejecución.
Asimismo, se dejara los datos estimados en la programación cuatrimestral como avance a falta de precisión en el avance.</t>
    </r>
  </si>
  <si>
    <t>➤ Importante en el análisis de autocontrol y autoevaluación valorar el avance conforme a estimación de programación cuatrimestral, facilitando la lectura para seguimiento y verificación.</t>
  </si>
  <si>
    <t>Se realizó una consolidación de la base de datos de contenidos para la herramienta Repositorio de Contenidos e investigaciones de CultuRed Bogotá, con 49 columnas, 16 de las cuales están relacionados con la estructura de Inventario Bogotá. Se tienen 1201 registros en la tabla de los cuales 248 archivos están disponibles, referenciados y ubicados en el servidor de CultuRed Bogotá. Se viene trabajando con la Oficina de Gestión Documental para agregar columnas que identifiquen esta información en términos de derechos de autor para poder marcar los contenidos como públicos para su aparición en la aplicación web del repositorio y otras salidas como datos abiertos e inventario Bogotá.</t>
  </si>
  <si>
    <t>Se carga información de soporte en drive componente 1</t>
  </si>
  <si>
    <t>Se valida soporte de la actividad en drive en el componente 1</t>
  </si>
  <si>
    <t>Revisada la carpeta compartida para el seguimiento del PTEP y el reporte de en la matriz de seguimiento, se evidenció:
El Grupo Interno de Trabajo de Servicios Administrativos (Gestión Documental), reportó un documento en Excel denominado "Contenidos Repositorio Cultured", el cual contiene 1201 registros en la tabla de los cuales 248 archivos están disponibles, referenciados y ubicados en el servidor de Cultured Bogotá. 
Por otro lado, la programación cuatrimestral es difícil establecerla, dado que no hay claridad respecto a lo que significa el 10%, 40% y 50%, conforme a seguimientos anteriores se establece que se cumplió con la actividad "Revisar Inventario Bogotá y del Registro de Publicaciones Técnicas de la SCRD". Sin embargo, no se evidencia soporte de "Número de radicado en Orfeo de envío de información a la SDP"</t>
  </si>
  <si>
    <t>Observación.
 *Debilidad en la formulación del PTEP: Debido a que no hay coherencia entre el producto, el soporte y la evidencia y programación cuatrimestral, toda vez que no es claro cual debería ser la evidencia de cumplimiento "integral", el reporte de revisión y seguimiento Inventario Bogotá y del Registro de Publicaciones Técnicas de la SCRD o el Número de radicado en Orfeo de envío de información a la SDP y a qué corresponde a cada porcentaje de programación.
Se recomienda que para la formulación del PTEP 2024:
*Se recomienda que se revise la coherencia de la formulación de la actividad y el producto, soporte y la evidencia de manera clara y concisa. 
*Se recomienda que al formular la actividad se establezcan criterios de cumplimiento claros y medibles.</t>
  </si>
  <si>
    <t>Criterio diferencial de accesibilidad</t>
  </si>
  <si>
    <t>Elaborar el rediseño del micrositio de atención y servicios a la ciudadanía de la página web de acuerdo con lo establecido en la Resolución 1519</t>
  </si>
  <si>
    <t>Rediseño del Micrositio de atención y servicios a la ciudadanía</t>
  </si>
  <si>
    <t>Correo electrónico enviado con el rediseño de micrositio a Comunicaciones</t>
  </si>
  <si>
    <t>Dirección de Gestión Corporativa - Relación con la Ciudadanía</t>
  </si>
  <si>
    <t>Oficina Tecnologías de Información
 Oficina Asesora de Comunicaciones</t>
  </si>
  <si>
    <t>Para este cuatrimestre, el equipo de Relacionamiento con la Ciudadanía  de conformidad con la Resolución 1519 de 2020 realizó diferentes mesas de trabajo para actualizar la estructura del micrositio de atención y servicios a la ciudadanía de la página web. 
A la fecha, el micrositio se encuentra actualizado en su totalidad.</t>
  </si>
  <si>
    <r>
      <rPr>
        <sz val="11"/>
        <color theme="1"/>
        <rFont val="Arial Narrow"/>
      </rPr>
      <t xml:space="preserve">Ver radicados Orfeo:
20237000208573
20237000211023
20237000213033
20237000311963
El micrositio actualizado puede consultarse a través del siguiente link:
</t>
    </r>
    <r>
      <rPr>
        <u/>
        <sz val="11"/>
        <color rgb="FF1155CC"/>
        <rFont val="Arial Narrow"/>
      </rPr>
      <t>https://culturarecreacionydeporte.gov.co/es/atencion-ciudadania</t>
    </r>
  </si>
  <si>
    <r>
      <rPr>
        <b/>
        <sz val="11"/>
        <color theme="1"/>
        <rFont val="Arial Narrow"/>
      </rPr>
      <t xml:space="preserve">13-09-23 Auditor APS. </t>
    </r>
    <r>
      <rPr>
        <sz val="11"/>
        <color theme="1"/>
        <rFont val="Arial Narrow"/>
      </rPr>
      <t>Se evidencian actas de reunión durante el mes de mayo (3 veces) de entrega del plan de trabajo para la actualización del micrositio de atención y servicios a la ciudadanía, así como en el mes de julio de la entrega de contenidos definitivos del rediseño realizado. Se consulta en link indicado, y se evidencia ajustes conforme a documento de entrega (Rad. 20237000311963). 
De acuerdo con lo anterior, se concluye una acción eficaz. Será en otro tipo de trabajo de auditoria en la que se determinará si "...el rediseño del micrositio de atención y servicios a la ciudadanía de la página web [está] de acuerdo con lo establecido en la Resolución 1519.." (Efectividad).</t>
    </r>
  </si>
  <si>
    <t>Compromiso cumplido al 100% en el 2do cuatrimestre</t>
  </si>
  <si>
    <t>Publicar en página web información en formato accesible para personas con discapacidad y población étnica identificada en sus Grupos de Valor</t>
  </si>
  <si>
    <t>1 publicación del Menú Principal de la SCRD</t>
  </si>
  <si>
    <t>Información para personas con discapacidad y población étnica identificada en sus Grupos de Valor</t>
  </si>
  <si>
    <t>Pantallazos de publicación de la información</t>
  </si>
  <si>
    <t>Permanentemente, se realiza la publicación de contenidos accesibles</t>
  </si>
  <si>
    <t>Se anexa listado con links de publicación y pantallazos de evidencia</t>
  </si>
  <si>
    <t>La OAP evidencia publicaciones en formato accesible</t>
  </si>
  <si>
    <r>
      <rPr>
        <b/>
        <sz val="11"/>
        <color theme="1"/>
        <rFont val="Arial Narrow"/>
      </rPr>
      <t>13-09-23 Auditor APS.</t>
    </r>
    <r>
      <rPr>
        <sz val="11"/>
        <color theme="1"/>
        <rFont val="Arial Narrow"/>
      </rPr>
      <t xml:space="preserve"> Se evidencian elemento de control (en Excel) Listado de publicaciones accesibles (Entre videos y artículos tipo noticias) con publicaciones en formato accesible para personas con discapacidad. Así mismo de otros elementos que evidencian información en formato accesible.</t>
    </r>
  </si>
  <si>
    <t>Revisada la carpeta compartida para el seguimiento del PTEP y el reporte de en la matriz de seguimiento, se evidenció:
 La Oficina Asesora de Comunicaciones, mediante un archivo de Excel controla el listado de publicaciones accesibles (Entre videos y artículos tipo noticias) con publicaciones en formato accesible para personas con discapacidad. Así mismo de otros elementos que evidencian información en formato accesible.</t>
  </si>
  <si>
    <t>Monitoreo de Acceso a la Información Pública</t>
  </si>
  <si>
    <t>Realizar informes de seguimiento a las publicaciones de información del Link de Transparencia de la SCRD 
 (Ley 1712 de 2014 - Resolución 1519 de 2020)</t>
  </si>
  <si>
    <t>2 informes de seguimiento</t>
  </si>
  <si>
    <t>Informes de seguimiento a las publicaciones del Link de Transparencia de la SCRD 
 (Ley 1712 de 2014 - Resolución 1519 de 2020)</t>
  </si>
  <si>
    <t>Número de radicado de los Informes de Seguimiento a las publicaciones del Link de Transparencia de la SCRD</t>
  </si>
  <si>
    <t>La OAP realiza seguimiento al link de transparencia en el marco de la normativa vigente, para el primer semestre 2023</t>
  </si>
  <si>
    <t>Orfeo de radicación 20231700290113 y 20231700335513</t>
  </si>
  <si>
    <t>Se evidencia cumplimiento de la actividad</t>
  </si>
  <si>
    <r>
      <rPr>
        <b/>
        <sz val="11"/>
        <color theme="1"/>
        <rFont val="Arial Narrow"/>
      </rPr>
      <t xml:space="preserve">13-09-23 Auditor APS. </t>
    </r>
    <r>
      <rPr>
        <sz val="11"/>
        <color theme="1"/>
        <rFont val="Arial Narrow"/>
      </rPr>
      <t>Se evidencian la relación de responsables para la publicación de la información contenida en el link de transparencia con la solicitud de usuarios correspondientes en los espacios determinados para la publicación según esquema de publicación de citado Link. 
Asimismo, en documento en formato Excel denominado “Informe de seguimiento de Transparencia y Acceso de la Información Pública”, se observa el seguimiento y registro estado de avance y actualización en la publicación de la información correspondiente al link de transparencia.</t>
    </r>
  </si>
  <si>
    <t>➤ Se observa que esta acción se podría complementar con las acciones 3.1 y 3.2. del Componente 5, dado que consiste en la misma acción pero reducida a los ítems 4.1 y 4.2 del Link de Transparencia.</t>
  </si>
  <si>
    <t xml:space="preserve">Se realiza revisión del link de transparencia y se remite a las dependencias novedades para que se realice el cargue de la información que corresponde con la finalidad de consolidar informe de seguimiento </t>
  </si>
  <si>
    <r>
      <rPr>
        <sz val="11"/>
        <color theme="10"/>
        <rFont val="Calibri"/>
      </rPr>
      <t>Correo electrónico solicitando a las dependencias análisis del informe al link de transparencia.</t>
    </r>
    <r>
      <rPr>
        <u/>
        <sz val="11"/>
        <color theme="10"/>
        <rFont val="Calibri"/>
      </rPr>
      <t xml:space="preserve">
https://docs.google.com/spreadsheets/d/11uqs2UOqeQhVkqXCU5JW5DwcC1QmLpMX/edit#gid=53244283</t>
    </r>
  </si>
  <si>
    <t>Se evidencia cumplimiento de la actividad, en pantallazo del correo a todas las dependencias y en link de consolidación del informe.</t>
  </si>
  <si>
    <t>Revisada la carpeta compartida para el seguimiento del PTEP y el reporte de en la matriz de seguimiento, se evidenció:
 La Oficina Asesora de Comunicaciones, en documento en formato Excel denominado “Informe de seguimiento de Transparencia y Acceso de la Información Pública”, presenta el seguimiento y registro estado de avance y actualización en la publicación de la información correspondiente al link de transparencia, en cual se encuentra alojado en el siguiente link: https://docs.google.com/spreadsheets/d/11uqs2UOqeQhVkqXCU5JW5DwcC1QmLpMX/edit#gid=53244283. En cual se puede identificar los responsables para la publicación de la información contenida en el link de transparencia según esquema de publicación de citado Link. 
 Este instrumento establece los ítems que orientan a todas las dependencias de la entidad, en la estandarización y seguimiento a la publicación y divulgación de la información de conformidad con el anexo 2 de la Resolución No. 1519 del 24 de agosto de 2020 del Ministerio de Tecnologías de la Información y las Comunicaciones en desarrollo de lo dispuesto en la Ley 1712 del 2014.</t>
  </si>
  <si>
    <t>TOTALES</t>
  </si>
  <si>
    <t>Componente 2: RENDICIÓN DE CUENTAS
La rendición de cuentas es un proceso mediante el cual las entidades de la administración pública del nivel nacional y territorial y los servidores públicos, informan, explican y dan a conocer los resultados de su gestión a los ciudadanos, la sociedad civil, otras entidades públicas y a los organismos de control.</t>
  </si>
  <si>
    <t xml:space="preserve">Actualizar y publicar la Estrategia de rendición de cuentas de la SCRD 2023  </t>
  </si>
  <si>
    <t xml:space="preserve">1 Estrategia de rendición de cuentas de la SCRD 2023 actualizada y publicada </t>
  </si>
  <si>
    <t xml:space="preserve">Estrategia de rendición de cuentas de la SCRD 2023 actualizada y publicada   </t>
  </si>
  <si>
    <t xml:space="preserve">Link de publicación del documento en la página web </t>
  </si>
  <si>
    <t>Todas las áreas</t>
  </si>
  <si>
    <t>Actividad que no se encuentra programada para su ejecución en el período de evaluación.</t>
  </si>
  <si>
    <t>Estrategia de rendición de cuentas de la SCRD 2023 actualizada y publicada</t>
  </si>
  <si>
    <t>Link de publicación del documento en la página web:
https://culturarecreacionydeporte.gov.co/sites/default/files/2023-11/estrategia_de_rendicion_de_cuentas_scrd_2023_vf.pdf</t>
  </si>
  <si>
    <t>Se evidencia publicación en link de transparencia</t>
  </si>
  <si>
    <t>Se evidencia la publicación de la estrategia de rendición de cuentasd de la vigencia 2023 en l apágina web de la SCRRD, enlace: https://culturarecreacionydeporte.gov.co/sites/default/files/2023-11/estrategia_de_rendicion_de_cuentas_scrd_2023_vf.pdf</t>
  </si>
  <si>
    <t>Sin observaciones</t>
  </si>
  <si>
    <t xml:space="preserve">Socializar la la Estrategia de rendición de cuentas de la SCRD 2023  </t>
  </si>
  <si>
    <t>1 Estrategia de rendición de cuentas de la SCRD 2023 socializada</t>
  </si>
  <si>
    <t xml:space="preserve">Estrategia de rendición de cuentas de la SCRD 2023 socializada   </t>
  </si>
  <si>
    <t>Link de publicación de la socialización</t>
  </si>
  <si>
    <t>La Estrategia de Rendición de Cuentas 2023 fue socializada a la Oficina Asesora de Comunicaciones y presentada a los integrantes e invitados al Comité Institucional de Gestión y Desempeño del 30 de octubre de 2023, registrado en el Acta No. 33, radicada bajo el Orfeo No. 20231700468583</t>
  </si>
  <si>
    <t>Link de publicación de la socialización:
https://orfeo.scrd.gov.co/orfeodc/index_frames.php?PHPSESSID=240105051145o172x16x11x8LUGUE&amp;fechah=20240105_1704492705&amp;krd=LUGUE&amp;swLog=1&amp;orno=1</t>
  </si>
  <si>
    <t>Se evidencia reporte y socialización de la OAP en radicado de Orfeo relacionado.</t>
  </si>
  <si>
    <t>En acta No. 33 del Comité Institucional de Gestión y Desemepeño se evidencia socialización de la Estrategia de Rendicón de cuentas 2023</t>
  </si>
  <si>
    <t>Elaborar y divulgar el Informe de logros y resultados en el marco de la estrategia de rendición de cuentas de la Entidad 2022</t>
  </si>
  <si>
    <t>1 Informe de logros y resultados en el marco de la estrategia de rendición de cuentas de la Entidad 2022 elaborado y divulgado</t>
  </si>
  <si>
    <t>Informe de logros y resultados en el marco de la estrategia de rendición de cuentas de la Entidad 2022</t>
  </si>
  <si>
    <t xml:space="preserve">Link de publicación del informe </t>
  </si>
  <si>
    <t>Actividad reporta en primer cuatrimestre</t>
  </si>
  <si>
    <t>Actividad que no se encuentra programada para su ejecución en el período de evaluación.
 La actividad fue desarrollada completamente en el primer corte.</t>
  </si>
  <si>
    <t>Actividad evaluada en el primer cuatrimestre de 2023</t>
  </si>
  <si>
    <t xml:space="preserve">Elaborar las actas de las Instancias de Participación del Sistema Distrital de Arte Cultura y Patrimonio y publicarlas en el micrositio </t>
  </si>
  <si>
    <t>100%
(Total de actas elaboradas /total de sesiones realizadas)*100</t>
  </si>
  <si>
    <t>Actas de las Instancias de Participación del Sistema Distrital de Arte Cultura y Patrimonio</t>
  </si>
  <si>
    <t>Número de radicado en Orfeo de las Actas de las Instancias de Participación del Sistema Distrital de Arte Cultura y Patrimonio con su respectivo link de publicación</t>
  </si>
  <si>
    <t xml:space="preserve">Fueron activados todos los espacios de participación en los cuales se adelanta la secretaría técnica dentro del Sistema Distrital de Arte, Cultura y Patrimonio. Por tanto, en cada uno de ellos existe por lo menos dos actas de sesión y publicadas en el micrositio se encuentran aquellas que ya surtieron el trámite de aprobaciones. </t>
  </si>
  <si>
    <r>
      <rPr>
        <sz val="11"/>
        <color theme="1"/>
        <rFont val="Arial Narrow"/>
      </rPr>
      <t xml:space="preserve">RDC_1.4_ Expedientes de las actas de las instancias de participación del SDACP con su respectivo link en el micrositio: </t>
    </r>
    <r>
      <rPr>
        <u/>
        <sz val="11"/>
        <color rgb="FF1155CC"/>
        <rFont val="Arial Narrow"/>
      </rPr>
      <t>https://docs.google.com/spreadsheets/d/1io2YHz5eIh6dMl_EalnfL_rbiuQjFIAw/edit?usp=drive_link&amp;ouid=109295916295528201517&amp;rtpof=true&amp;sd=true</t>
    </r>
  </si>
  <si>
    <t>La OAP evidencia publicaciones micrositio indicado</t>
  </si>
  <si>
    <t>Se verificó de forma aleatoria el siguiente link, donde se relacionan las actas de las instancias de participación por localidad
  https://docs.google.com/spreadsheets/d/1io2YHz5eIh6dMl_EalnfL_rbiuQjFIAw/edit?usp=drive_link&amp;ouid=109295916295528201517&amp;rtpof=true&amp;sd=true</t>
  </si>
  <si>
    <t>A pesar de que las actas verificadas se encuentran en el expediente, sin observaciones.
 No es posible identificar el grado de avance de la actividad, teniendo en cuenta que no se evidencia, por parte de esta oficina, la realización de sesiones para verificar si se realizaron las actas de forma oportuna, así como tampoco se evidencia la programación de fechas para la realización de las reuniones. sin embargo y en aras de reconocer cuantitativamente las acciones adelantadas se reconoce un avance equivalente al avance del año.</t>
  </si>
  <si>
    <t xml:space="preserve">Se adelantó la secretaría técnica dentro del Sistema Distrital de Arte, Cultura y Patrimonio. Tanto para los consejos que funcionaron durante el primer semestre de 2023 como para los conformados después del proceso de elecciones en julio 2023. . </t>
  </si>
  <si>
    <t>RDC_1.4_ Expedientes de las actas de las instancias de participación del SDACP con su respectivo link en el micrositio: https://docs.google.com/spreadsheets/d/1cUheSLTtSLTqddP4zew1CCHYRTdq2hTg/edit?usp=sharing&amp;ouid=114005315767657254097&amp;rtpof=true&amp;sd=true</t>
  </si>
  <si>
    <t>Se valida información en drive componente 2</t>
  </si>
  <si>
    <t>En los expedientes relacionados se encuentran las actas realizadas, sin observaciones.
 Sin embargo, se mantiene la observación del segundo cuatrimestre de 2023:
 No es posible identificar el grado de avance de la actividad, teniendo en cuenta que no se evidencia, por parte de esta oficina, la realización de sesiones para verificar si se realizaron las actas de forma oportuna, así como tampoco se evidencia la programación de fechas para la realización de las reuniones. sin embargo y en aras de reconocer cuantitativamente las acciones adelantadas se valida un avance equivalente lo reportado por el area en el período evaluado</t>
  </si>
  <si>
    <t>Para la próxima programación del PTEP, establecer desde el comienzo de la vigencia un cronograma de reuniones o mssiones a realizar, a fin de poder establecer si si la secretaría técnica se lleva a cabo de forma oportuna y total de acuerdo a la realización de los consejos.</t>
  </si>
  <si>
    <t>Publicar el seguimiento al Plan Estratégico Sectorial (PES) y al Plan Estratégico Institucional (PEI)</t>
  </si>
  <si>
    <t xml:space="preserve">1 Documentos con los resultados del seguimiento al Plan Estratégico Sectorial y al Plan Estratégico Institucional publicados. </t>
  </si>
  <si>
    <t>1 Documento publicado</t>
  </si>
  <si>
    <t>Link de publicación de los documentos</t>
  </si>
  <si>
    <t>De acuerdo a la información reportada por el área, esta actividad no se encuentra programada para su ejecución en el período de evaluación.</t>
  </si>
  <si>
    <t>En el marco de los seguimientos al Plan Estratégico Sectorial y al Plan Estratégico Institucional, la OAP realizó mesas de trabajo para cargar la estructura de los planes en el aplicativo Cultured, con la finalidad de automatizar el reporte de los indicadores que dan respuesta al seguimiento, en este sentido se parametriza el sistema para establecer los pesos en relación con los objetivos, las perspectivas y las metas 
Adicional se gestionaron las mesas de trabajo con los procesos para la formulación y actualización de los indicadores de gestión por proceso, cargando en la plataforma Cultured 55 indicadores, con el objetivo de cargar los seguimientos a corte de diciembre para incorporar el análisis en el informe de seguimiento de los planes y publicar en enero de 2024 los resultados de toda la gestión para la vigencia 2023</t>
  </si>
  <si>
    <t>Se anexa como evidencia pantallazos del modulo Cultured  con la parametrización del Plan Estratégico Sectorial y al Plan Estratégico Institucional, informe de cultured con los indicadores de gestión por proceso y pantallazo de los seguimientos a los indicadores reportados por las dependencias
Link mesa de trabajo con jefe OAP https://drive.google.com/file/d/1k8Moju0YsAJk6eTZig-Y-vimz53Kz26_/view</t>
  </si>
  <si>
    <t>La OAP adelantó gestión para realizar seguimiento del PEI y del PES a través del modulo de Cultured, para el mes de enero de 2024, con la consolidación de toda la vigencia 2023</t>
  </si>
  <si>
    <t>No se evidencia la publicación los siguientes documentos:
 * 1 Documento con los resultados del seguimiento al Plan Estratégico Sectorial y 
 *1 documento con el Plan Estratégico Institucional</t>
  </si>
  <si>
    <t>Elaborar y publicar los boletines mensuales de la ejecución presupuestal de la Entidad (mes vencido)</t>
  </si>
  <si>
    <t>12 boletines 
(1 de cierre de vigencia 2022 y 11 de seguimiento de ejecución presupuestal 2023) publicados</t>
  </si>
  <si>
    <t>Boletines de ejecución presupuestal de la Entidad publicados</t>
  </si>
  <si>
    <t>Pantallazos de la publicación y/o presentaciones mensuales con la ejecución presupuestal de la Entidad</t>
  </si>
  <si>
    <t xml:space="preserve">Áreas responsables de Proyectos de Inversión </t>
  </si>
  <si>
    <t>Los boletines se elaboran de manera mensual con la ejecución presupuestal de todas las entidades del sector. Esta se clasifica por inversión y funcionamiento. Presenta un avance del 33%</t>
  </si>
  <si>
    <r>
      <rPr>
        <sz val="11"/>
        <color theme="1"/>
        <rFont val="Arial Narrow"/>
      </rPr>
      <t xml:space="preserve">Los boletines se encuentran publicados en la pagina web en el link de transparencia y se pueden consultar en el siguiente link: </t>
    </r>
    <r>
      <rPr>
        <u/>
        <sz val="11"/>
        <color rgb="FF1155CC"/>
        <rFont val="Arial Narrow"/>
      </rPr>
      <t>https://www.culturarecreacionydeporte.gov.co/es/transparencia-acceso-informacion-publica/planeacion-presupuesto-informes/ejecucion-presupuestal-de-inversion</t>
    </r>
  </si>
  <si>
    <t>Los boletines de ejecución presupuestal se encuentran publicados en la página web de la entidad en el micrositio de transparencia, numeral 4.2.1 Ejecución presupuestal de la SCRD - Se evidencia reporte de mayo, junio. Julio y agosto de 2023</t>
  </si>
  <si>
    <r>
      <rPr>
        <sz val="11"/>
        <color theme="1"/>
        <rFont val="Arial Narrow"/>
      </rPr>
      <t xml:space="preserve">Los boletines se encuentran publicados en la pagina web en el link de transparencia y se pueden consultar en el siguiente link: </t>
    </r>
    <r>
      <rPr>
        <u/>
        <sz val="11"/>
        <color rgb="FF1155CC"/>
        <rFont val="Arial Narrow"/>
      </rPr>
      <t>https://www.culturarecreacionydeporte.gov.co/es/transparencia-acceso-informacion-publica/planeacion-presupuesto-informes/ejecucion-presupuestal-de-inversion</t>
    </r>
  </si>
  <si>
    <t>En la página web de la SCRD se evincia la publicación mensual de la Ejecución presupuestal.
 Meses de septiembre, octubre, noviembre y diciembre de 2023 en el siguiente enlace:
 https://culturarecreacionydeporte.gov.co/es/transparencia-acceso-informacion-publica/planeacion-presupuesto-informes/ejecucion-presupuestal.
 Dando cumplimiento a la actividad programada</t>
  </si>
  <si>
    <t>Elaborar y publicar el Informe de Gestión de la SCRD vigencia 2022</t>
  </si>
  <si>
    <t>1 Informe publicado</t>
  </si>
  <si>
    <t>Informe de Gestión de la SCRD vigencia 2022 publicado</t>
  </si>
  <si>
    <t>Pantallazos de la publicación y/o Informe de Gestión de la SCRD vigencia 2022 publicado</t>
  </si>
  <si>
    <t>Áreas responsables de Proyectos de Inversión</t>
  </si>
  <si>
    <t>Se reporto en primer cuatrimestre</t>
  </si>
  <si>
    <t>Actividad que no se encuentra programada para la realización en el período evaluado.
 Esta actividad fue realizada durante el primer cuatrimestre.</t>
  </si>
  <si>
    <t>Elaborar y publicar los informes cualitativos trimestrales de avance a la gestión de los proyectos de inversión</t>
  </si>
  <si>
    <t>4 informes cualitativos publicados
(el de diciembre de 2022 se publica a más tardar el 20 del mes siguiente al corte del trimestre y así sucesivamente)</t>
  </si>
  <si>
    <t>Informes cualitativos trimestrales de avance a la gestión de los proyectos de inversión</t>
  </si>
  <si>
    <t>Pantallazos de la publicación y/o Informes de Gestión cualitativos</t>
  </si>
  <si>
    <t>Se consolidó y público el informe de gestión cualitativo del I trimestre 2023, de acuerdo con la información suministrada por cada uno de los proyectos de inversión. Su ejecución en el cuatrimestre corresponde al 25%</t>
  </si>
  <si>
    <r>
      <rPr>
        <sz val="11"/>
        <color theme="1"/>
        <rFont val="Arial Narrow"/>
      </rPr>
      <t xml:space="preserve">El informe se encuentra publicado en la pagina web de la entidad, en transparencia en el siguiente link: </t>
    </r>
    <r>
      <rPr>
        <u/>
        <sz val="11"/>
        <color rgb="FF1155CC"/>
        <rFont val="Arial Narrow"/>
      </rPr>
      <t>https://www.culturarecreacionydeporte.gov.co/sites/default/files/2023-08/informe_de_gestion_trimestral_31_de_marzo_2023.pdf</t>
    </r>
  </si>
  <si>
    <t>Se verificó la consolidación y publicación del informe de gestión cualitativo del I trimestre 2023, de acuerdo con la información suministrada de los proyectos de inversión., informada por la OAP.
 Sin embargo, en la página web no se identifica la fecha de publicación del informe para establecer si fue en el primero o en el segundo corte.
 Numeral 4.4.2. Seguimiento a los proyectos de inversión de la SCRD
 Link de verificación: https://www.culturarecreacionydeporte.gov.co/sites/default/files/2023-08/informe_de_gestion_trimestral_31_de_marzo_2023.pdf</t>
  </si>
  <si>
    <t>Gestionar con la Oficina Asesora de Comunicaciones, como administrador de la página web, para que al momento de publicación de los informes, se pueda identificar la fecha de publicación del documento.</t>
  </si>
  <si>
    <t xml:space="preserve">Se consolidó y público el informe de gestión cualitativo del III trimestre 2023, de acuerdo con la información suministrada por cada uno de los proyectos de inversión. </t>
  </si>
  <si>
    <t>El informe se encuentra publicado en la pagina web de la entidad, en transparencia en el siguiente link:
https://www.culturarecreacionydeporte.gov.co/es/transparencia-acceso-informacion-publica/planeacion-presupuesto-informes/ejecucion-presupuestal</t>
  </si>
  <si>
    <t>En la página web de la SCRD se evidencia la publicación del Informe "Matriz de Programación y Seguimiento de Proyectos de Inversión a 30 de septiembre de 2023" en el sitio de Transparencia y Acceso a la Información Pública, numeral 4,4,2 Seguimiento a los proyectos de Inversión de la SCRD, con fecha 13-10-2023</t>
  </si>
  <si>
    <t>Teniendo en cuenta que se habian programado 4 informes de seguimiento al avance de los proyectos de Inversión, la programación inicial estaba para un infome en el primer cuatrimestre, uo para el segundo cuatrimestre y dos para el tercer cuatrimestre, sin embargo, en el perimer período se llevaron a cabo dos informes, uno c on corte a 31-12-2022 y otro con corte a 30-03-223, de los cuales se calificó solamente 1.
 Para lograr el cumplimiento total de esta actividad, para este período de evaluación se calificarán dos informes.</t>
  </si>
  <si>
    <t>Desarrollar espacios de diálogo con los ciudadanos y contenido digital por cada área misional de la Entidad que permita fortalecer los lazos ciudadanos - entidad</t>
  </si>
  <si>
    <t xml:space="preserve">10 espacios de diálogo ciudadano desarrollados según los requerimientos establecidos para ellos </t>
  </si>
  <si>
    <t xml:space="preserve"> Espacios de diálogo ciudadano
10 - DACP</t>
  </si>
  <si>
    <t>Registro de los espacios de diálogo ciudadano en el Inventario Espacios de diálogo o Actas de reunión o registros de asistencia radicados por ORFEO</t>
  </si>
  <si>
    <t>Áreas misionales</t>
  </si>
  <si>
    <t>DF: 33%</t>
  </si>
  <si>
    <t>DF: Para el reporte del I Cuatrimestre de acuerdo con la oferta de convocatorias  en la Primera Fase ya se habían reportado 35 jornadas informativas. Para el II Cuatrimestre se reportan en la Segunda Fase 3 jornadas y en la Tercera Fase  6 jornadas para un total de 9 jornadas del Programa Distrital de Estímulos, en las cuales se informó a la ciudadanía acerca del portafolio de convocatorias ofertadas y se resolvieron sus dudas y cuestionamientos.
Adicionalmente en el marco de ECL para el II Cuatrimestre,  se realizaron 27 jornadas informativas y se realizaron 18 contenidos digitales en el marco de las Invitaciones a socializaciones de los Programas de la Dirección de Fomento.</t>
  </si>
  <si>
    <r>
      <rPr>
        <sz val="11"/>
        <color theme="1"/>
        <rFont val="Arial Narrow"/>
      </rPr>
      <t xml:space="preserve">DF: RDC_2_2.2_Espacios de socialización de convocatorias_PDE 2023: </t>
    </r>
    <r>
      <rPr>
        <u/>
        <sz val="11"/>
        <color rgb="FF1155CC"/>
        <rFont val="Arial Narrow"/>
      </rPr>
      <t>https://docs.google.com/spreadsheets/d/1MkT3ciJuMDIMlOzY7wTGQ5RN5X2StbgF/edit?usp=drive_link&amp;ouid=116657887422874080192&amp;rtpof=true&amp;sd=true</t>
    </r>
    <r>
      <rPr>
        <sz val="11"/>
        <color theme="1"/>
        <rFont val="Arial Narrow"/>
      </rPr>
      <t xml:space="preserve">
DF: RDC_2_2.2_ Espacios de socialización ECL: </t>
    </r>
    <r>
      <rPr>
        <u/>
        <sz val="11"/>
        <color rgb="FF1155CC"/>
        <rFont val="Arial Narrow"/>
      </rPr>
      <t>https://docs.google.com/spreadsheets/d/133sasrF6SAt_3c5rjV1cL_XUUe96zXKe/edit?usp=drive_link&amp;ouid=116657887422874080192&amp;rtpof=true&amp;sd=true</t>
    </r>
    <r>
      <rPr>
        <sz val="11"/>
        <color theme="1"/>
        <rFont val="Arial Narrow"/>
      </rPr>
      <t xml:space="preserve">
DF: RDC_2_2.2_Relación contenidos socializaciones en redes: </t>
    </r>
    <r>
      <rPr>
        <u/>
        <sz val="11"/>
        <color rgb="FF1155CC"/>
        <rFont val="Arial Narrow"/>
      </rPr>
      <t>https://docs.google.com/spreadsheets/d/11BEGbH-dagWKF6qqcoiUMi0_OKfR5TZn/edit?usp=drive_link&amp;ouid=116657887422874080192&amp;rtpof=true&amp;sd=true</t>
    </r>
  </si>
  <si>
    <t>Actividad para la cual cambio el porcentaje de programación con relación al primer corte (Para el primer cuatrimestre estaba programada el 100% ) y de la misma forma se calificó al momento de la evaluación.
 Los soportes aportados por el área evidencian sobre ejecución de actividades, por lo tanto demuestran debilidad en la planeación.</t>
  </si>
  <si>
    <t>No es posible determinar el grado de avance de las actividades propuestas</t>
  </si>
  <si>
    <t xml:space="preserve">Para el seguimiento del III cuatrimestre se realizaron 115 Invitaciones a socializaciones Programas de Fomento de octubre a diciembre de 2023
4 espacios de sociabilización en el marco del ECL
y una socialización del PDE
</t>
  </si>
  <si>
    <t>Se carga información de soporte en Drive
https://drive.google.com/drive/folders/1g5VNe35x_dWS_PEyEoLLwSvDjIvpfpi4?usp=sharing</t>
  </si>
  <si>
    <t>La actividad estaba programada para su realización en el primer cuatrimestre, por tal razón en su momento se calificó al 100% con observación de "Sobreejecución".
 En este corte se evalúan las evidencias, pero no se califica teniendo en cuenta que el primer corte se evaluó el 100% de las actividades propuestas</t>
  </si>
  <si>
    <t>Es recomendable, al momento de la planeación de actividades, tener en cuenta los promedios históricos a fin de establecer datos mas acertados. 
 Para proximas programaciones se hace necesario establecer los soportes que darán cuenta del cumplimiento de la acción y soportar los entregbles en debida forma, es decir si se tienen programados 10 espacios para la sociabilización, soportar los 10 espacios y no soportar las invitaciones ya que estas o son el producto entregable.</t>
  </si>
  <si>
    <t>Desarrollar espacios de diálogo con los ciudadanos en el marco de las Instancias del Sistema Distrital de Arte, Cultura y Patrimonio</t>
  </si>
  <si>
    <t>100 espacios espacios de diálogo con los ciudadanos</t>
  </si>
  <si>
    <t>Espacios de diálogo con los ciudadanos en el marco de las Instancias del Sistema Distrital de Arte, Cultura y Patrimonio</t>
  </si>
  <si>
    <t>Número de radicado en Orfeo de las Actas</t>
  </si>
  <si>
    <t>En el marco del proceso de elecciones 2023, en las instancias del Sistema se ha dialogado sobre los procedimientos, se han concertado planes de acción para inscripción de candidatos y electores y se ha hecho seguimiento a las cifras de inscritos. Adicionalmente se trabajó sobre el proceso para posicionamiento de consejeros electos y empalme.</t>
  </si>
  <si>
    <r>
      <rPr>
        <sz val="11"/>
        <color theme="1"/>
        <rFont val="Arial Narrow"/>
      </rPr>
      <t xml:space="preserve">RDC_2.3_Expedientes de espacios de participación del SDACP:  </t>
    </r>
    <r>
      <rPr>
        <u/>
        <sz val="11"/>
        <color rgb="FF1155CC"/>
        <rFont val="Arial Narrow"/>
      </rPr>
      <t>https://docs.google.com/spreadsheets/d/1T68usR1ANxVjow39a3bikQvc68l2F2Qd/edit?usp=drive_link&amp;ouid=109295916295528201517&amp;rtpof=true&amp;sd=true</t>
    </r>
  </si>
  <si>
    <t>La OAP evidencia que para el segundo cuatrimestre realizaron 24 espacios de dialogo, acumulando para los dos reportes un 59% de lo programado para la vigencia 2023</t>
  </si>
  <si>
    <t>Actividad para la cual cambio el porcentaje de programación con relación al primer corte (Para el primer cuatrimestre estaba programada el 10% ) y de la misma forma se calificó al momento de la evaluación.
 Se verificó de forma aleatoria las actas reportadas por el área, sin observaciones</t>
  </si>
  <si>
    <t>Se reconoce el porcentaje de avance realizado por el área.
 Se recomienda ajustar los porcentajes para el ultimo seguimiento, teniendo en cuenta que en el primer seguimiento se evalúo el 10% que era la programado al momento de la evaluación, presentando un 25% de diferencia en la sumatoria total de la actividad dentro del componente.</t>
  </si>
  <si>
    <t>Se adelantaron todos los espacios de dialogo programados durante toda la vigencia</t>
  </si>
  <si>
    <t>RDC_2.3_Expedientes de espacios de participación del SDACP:  https://docs.google.com/spreadsheets/d/1LiY4kMMvZjBKop76A-D47WQIEuO35Lvz/edit?usp=sharing&amp;ouid=114005315767657254097&amp;rtpof=true&amp;sd=true</t>
  </si>
  <si>
    <t>I Cuatrimestre 24 registros
II cuatrimestre 24 registros
III cuatrimestre Se evidencian 25 registros de los espacios de diálogos 
En total se lograron 73 registros de espacios, en relación con la meta no se dio cumplimiento, se habían programado 100 espacios es decir se obtuvo un cumplimiento del 73%</t>
  </si>
  <si>
    <t>Se verificaron los expedientes relacionados en el drive dispuesto para ello en el link: https://docs.google.com/spreadsheets/d/1LiY4kMMvZjBKop76A-D47WQIEuO35Lvz/edit?usp=sharing&amp;ouid=114005315767657254097&amp;rtpof=true&amp;sd=true
 Se evidenciaron las actas correspondientes a los espacios de dialogo con los ciudadanos.
 Lo anterior da cumplimiento a la actividad</t>
  </si>
  <si>
    <t>Teniendo en cuenta que en el primer seguimiento se había programado y evaluado un 0% de esta actividad, para el segundo corte se habia evaluado el 24%; en este período se evalúa el 76% para aasí completar el 100% de ccumplimiento de la actividad</t>
  </si>
  <si>
    <t>Desarrollar la Audiencia de Rendición de Cuentas del Sector con los grupos de valor</t>
  </si>
  <si>
    <t>1 Audiencia de Rendición de Cuentas del Sector con los Grupos de Valor</t>
  </si>
  <si>
    <t xml:space="preserve">Rendición de Cuentas del Sector </t>
  </si>
  <si>
    <t xml:space="preserve">Pantallazo de invitación a la Audiencia de Rendición de Cuentas del Sector </t>
  </si>
  <si>
    <t>La audiencia de rendición de cuentas para la vigencia 2022 se realizó en el mes de enero 2023</t>
  </si>
  <si>
    <t>https://ant.culturarecreacionydeporte.gov.co/es/transparencia-y-acceso-a-la-informacion-publica/4-6-informe-de-rendicion-de-cuentas-la-ciudadania</t>
  </si>
  <si>
    <t>Actividad que no se encuentra programada para su ejecución en el período de evaluación.
 Fue evaluada e el primer seguimiento de esta vigencia</t>
  </si>
  <si>
    <t>Realizar el registro y seguimiento de los compromisos adquiridos en los diálogos ciudadanos de los grupos de valor en el aplicativo COLIBRI de la Veeduría Distrital, socializados por las dependencias de la entidad a la Oficina Asesora de Planeación.</t>
  </si>
  <si>
    <t>100%
(Total de compromisos registrados y con seguimiento/total de compromisos adquiridos)*100</t>
  </si>
  <si>
    <t>Registro y seguimiento de los compromisos adquiridos en los diálogos ciudadanos de los grupos de valor</t>
  </si>
  <si>
    <t>Registro y seguimiento del aplicativo COLIBRI</t>
  </si>
  <si>
    <t>Áreas de la SCRD</t>
  </si>
  <si>
    <t>De acuerdo a lo reportado por área, la actividad se encontraba planeada para su realización durante el primer cuatrimestre en un porcentaje del 100%, sin embargo al revisar la evaluación del primer seguimiento, estaba programado un avance del 50% solamente.
 El link aportado como soporte para verificación de las actividades no permite evaluar el grado de cumplimiento de la actividad programada, pues ubica en la Rendición de cuentas de 2022
 https://ant.culturarecreacionydeporte.gov.co/es/transparencia-y-acceso-a-la-informacion-publica/4-6-informe-de-rendicion-de-cuentas-la-ciudadania</t>
  </si>
  <si>
    <t>De acuerdo a lo mencionado en el seguimiento no se pudo establecer el grado de avance de la actividad, como tampoco las actividades realizadas para completar el porcentaje faltante.
 Se recomienda acoger las observaciones realizadas por la Oficina de Control Interno en la evaluación del primer cuatrimestre de la presente vigencia y dar cumplimiento a esta actividad antes de terminar la vigencia teniendo en cuenta que en el primer corte también se calificó con 0.</t>
  </si>
  <si>
    <t>Incluir dentro de la rendición de cuentas la información sobre la gestión realizada frente los temas recurrentes de las peticiones, quejas, reclamos o denuncias recibidas por la Entidad.
Solicitud de ajuste:
Identificar dentro del informe mensual e informe anual de gestión de peticiones, los temas más recurrentes de las peticiones, quejas, reclamos o denuncias recibidas por las áreas y procesos misionales que presenta la ciudadanía ante la Entidad, con el fin de ser incluidos en la rendición de cuentas.</t>
  </si>
  <si>
    <t>Documento con PQRSD recurrentes sobre temas misionales
Solicitud de ajuste 
11 informes de gestión de peticiones informados a la Oficina Asesora de Planeación</t>
  </si>
  <si>
    <t>Radicado en Orfeo documento con PQRSD recurrentes
Solicitud de ajuste 
11 informes de gestión de peticiones informados a la Oficina Asesora de Planeación</t>
  </si>
  <si>
    <t>33%
4</t>
  </si>
  <si>
    <t>34%
3</t>
  </si>
  <si>
    <t>Se hizo la remisión del informe semestral de peticiones a la Oficina Asesora de Planeación en donde se dedico un capítulo a las categorías y los subtemas más reiterados por la ciudadanía, para que los mismos sirvan de insumo al informe de rendición de cuentas de la Entidad, de acuerdo con los compromisos adquiridos en mesa de trabajo con la profesional especializada de la Oficina Asesora de Planeación</t>
  </si>
  <si>
    <t xml:space="preserve">Ver radicados Orfeo:
20237000234143
20237000288683 </t>
  </si>
  <si>
    <t>Se verifican los radicados de Orfeo Relacionados (20237000234143 - 
 20237000288683) y se evidencia Informe consolidado de peticiones primer semestre de 2023.
 No se evidencian comentarios con relación al seguimiento realizado por parte de la segunda Línea de Defensa.</t>
  </si>
  <si>
    <t>No es posible establecer el grado de avance de la actividad, teniendo en cuenta que la meta producto no es clara.
 Si se van a llevar a cabo tres documentos, o si es uno solo y ya se tendría cumplida la meta o posteriormente, para cierre de vigencia se va a realizar un documento que consolide las PQRSD del año.
 Se recomienda establecer claramente los entregables y en caso de ser uno solo solo, las etapas en las cuales se va a dividir el trabajo de la vigencia.</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</si>
  <si>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Se remitieron dentro de los informes mensuales de gestión de peticiones, los temas más recurrentes de las peticiones, quejas, reclamos o denuncias recibidas por las áreas y procesos misionales que presenta la ciudadanía ante la Entidad.</t>
  </si>
  <si>
    <t xml:space="preserve">Ver radicados 20237000524543 y 20237000468913
Septiembre: 20237000426273
octubre: 20237000474193
Noviembre: 20237000528613  </t>
  </si>
  <si>
    <t>Se evidencia publicacion de los informes a PQRSD.
Se sugiere ajustar la meta producto en función de los reportes aportados, para la formulacion del PTEP de la vigencia 2024</t>
  </si>
  <si>
    <t>Se verifica la relización de los informes mensuales de PQRSD de septiembre, octubre y noviembre de 20223 
 Dentro del Documento de Rendición de cuentas de la SCRD 2023 se evidencio la inclusión de la información sobre la gestión realizada frente los temas recurrentes de las peticiones, quejas, reclamos o denuncias recibidas por la Entidad.</t>
  </si>
  <si>
    <t>Elaborar un documento con información relativa a la medición de la pertinencia y claridad de las respuestas dadas a la ciudadanía en el marco de la audiencia pública de rendición de cuentas.
Solicitud de ajuste
Identificar dentro del informe mensual e informe anual de gestión de peticiones, la  información relacionada con la medición de la pertinencia y claridad de las respuestas dadas a la ciudadanía  por las dependencias de la Entidad, con el fin de ser incluidos en la rendición de cuentas.</t>
  </si>
  <si>
    <t>Un documento con información de  pertinencia y claridad de las respuestas
Solicitud de ajuste
11 informes de gestión de peticiones informados a la Oficina Asesora de Planeación</t>
  </si>
  <si>
    <t>Información relativa a la medición de la pertinencia y claridad de las respuestas dadas a la ciudadanía en el marco de la audiencia pública de rendición de cuentas
Solicitud de ajuste
11 informes de gestión de peticiones informados a la Oficina Asesora de Planeación</t>
  </si>
  <si>
    <t>Número de radicado en Orfeo del documento
Solicitud de ajuste
11 informes de gestión de peticiones informados a la Oficina Asesora de Planeación</t>
  </si>
  <si>
    <t>Para este cuatrimestre se hizo la remisión del informe semestral de peticiones a la Oficina Asesora de Planeación en donde se dedico un capítulo a medición de los criterios de calidad, calidez y oportunidad a las respuestas brindadas por parte de la Entidad.</t>
  </si>
  <si>
    <t>Ver radicado Orfeo: 
20237000234143
Radicados Orfeo de medición de pertinencia y claridad remitidos por la Secretaría General:
20237100083902 
20237100101642 
20237100124872 
20237100142682</t>
  </si>
  <si>
    <t>Se verifican los radicados de Orfeo Relacionados (20237000234143- 
 20237100083902 - 20237100101642 - 
 20237100124872 -
 20237100142682) y se evidencian 4 radicados de la alcaldía Mayor de "INFORME CONSOLIDADO SOBRE LA CALIDAD DE LAS RESPUESTAS EMITIDAS 
 A TRAVÉS DEL SISTEMA DISTRITAL PARA LA GESTIÓN DE PETICIONES CIUDADANAS -
 BOGOTÁ TE ESCUCHA, CORRESPONDIENTE AL MES DE ABRIL DE 2023.
 No se evidencian comentarios con relación al seguimiento realizado por parte de la segunda Línea de Defensa.</t>
  </si>
  <si>
    <t>No es posible establecer el grado de avance de la actividad, teniendo en cuenta que la meta producto no es clara.
 Establecer cuantos documentos se van a desarrollar durante el año, o si es uno solo y ya se tendría cumplida la meta, o posteriormente para cierre de vigencia se va a realizar un documento que consolide la pertinencia y claridad de las respuestas del año.
 Se recomienda establecer claramente los entregables y en caso de ser uno solo solo, las etapas en las cuales se va a dividir el trabajo de la vigencia.</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</si>
  <si>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Se remitió dentro de los informes mensuales de gestión de peticiones, la  información relacionada con la medición de la pertinencia y claridad de las respuestas dadas a la ciudadanía  por las dependencias de la Entidad</t>
  </si>
  <si>
    <t xml:space="preserve">Se realiza mesa de trabajo con la dependencia para subsanar observaciones de control interno y se presenta solicitud de ajuste y en relación con el ajuste se evidencia cumplimiento de la acción propuesta </t>
  </si>
  <si>
    <t>Se verifica la relización de los informes mensuales de PQRSD de septiembre, octubre y noviembre de 20223</t>
  </si>
  <si>
    <t>Realizar evaluaciones a los ejercicios de rendición de cuentas</t>
  </si>
  <si>
    <t>Documento con resultado de evaluaciones</t>
  </si>
  <si>
    <t>Número de radicado en Orfeo del documento</t>
  </si>
  <si>
    <t>Información consolidada en reportes publicados en enero 2023, correspondientes a la redición de cuentas de la vigencia 2022</t>
  </si>
  <si>
    <t>4-6 Informe de rendición de cuentas a la ciudadanía | Secretaría de Cultura, Recreación y Deporte (culturarecreacionydeporte.gov.co)</t>
  </si>
  <si>
    <t>Actividad nueva dentro del componente de rendición de cuentas. 
 De acuerdo a lo reportado por el área, se realizó el 100% durante el primer cuatrimestre, pero por no estar programada, no se llevó a cabo su verificación y evaluación, denotando de esta forma deficiente planeación en las actividades.
 No se evidencian comentarios con relación al seguimiento realizado por parte de la segunda Línea de Defensa.</t>
  </si>
  <si>
    <t>Se evidencia una planeación deficiente, pues esta actividad no se encontraba programada para el primer seguimiento, por tanto no pudo ser evaluada con la debida oportunidad.
  Teniendo en cuenta el soporte aportado por el área, se encuentra publicado el Ejercicio de Rendición de cuentas en la vigencia 2022 con sus soportes, pero no se evidencian las evaluaciones a la rendición de cuentas, como tampoco actividades realizadas en 2023
 Se recomienda soportar esta actividad para el próximo seguimiento teniendo en cuenta que en este corte quedará incluida como programada sin cumplimiento.</t>
  </si>
  <si>
    <t>Analizar las evaluaciones, recomendaciones u objeciones recibidas en el espacio de diálogo para la rendición de cuentas.</t>
  </si>
  <si>
    <t>Publicar los resultados de la rendición de cuentas clasificando por categorías, las observaciones y comentarios de los ciudadanos, los grupos de valor y organismos de control.</t>
  </si>
  <si>
    <t xml:space="preserve">Publicar informe con el resultado de las evaluaciones en  link de transparencia </t>
  </si>
  <si>
    <t xml:space="preserve">Publicar informe con el resultado de las evaluaciones en en link de transparencia </t>
  </si>
  <si>
    <t xml:space="preserve">Incorporar rendición de cuentas focalizadas dentro de la estrategia de rendición de cuentas de la Entidad </t>
  </si>
  <si>
    <t xml:space="preserve">Estrategia de rendición de cuentas aprobada </t>
  </si>
  <si>
    <t>Actividad nueva dentro del componente de rendición de cuentas. 
 Actividad que no se encuentra programada para su ejecución en el período de evaluación.</t>
  </si>
  <si>
    <t>Se evidencia estrategia de rendición de cuentas aprobada y publicada</t>
  </si>
  <si>
    <t>Se evidencia el documento "informe_de_rendicion_de_cuentas_de_la_scrd_2023_1.pdf" aprobado con ACTA No. 033 DEL COMITÉ INSTITUCIONAL DE GESTIÓN Y DESEMPEÑO DEL 23 DE OCTUBRE DEL 2023.
 Dentro del contenido se hace referencia a las siguiente focalización:
 * También es importante destacar las relaciones establecidas con la Alta Consejería De Paz, Víctimas y
 Reconciliación (ACPVR) con el Programa de Desarrollo con Enfoque Territorial (PDET-BR) focalizado en las
 localidades de Ciudad Bolívar, Bosa y Sumapaz.
 * El Programa Es Cultura Local, ECL, por medio de una estrategia focalizada a los agentes artísticos, culturales
 y patrimoniales de la ciudad, ha sido garante de derechos en el acceso a la cultura en igualdad de
 oportunidades y en el desarrollo de las competencias y habilidades en gestión cultural, orientado a un
 proceso de formación de formulación de proyectos de enfoque artístico/ territorial.</t>
  </si>
  <si>
    <t>Implementar rendiciones de cuentas diferentes a la Audiencia de Rendición de Cuentas Institucional</t>
  </si>
  <si>
    <t>Informe de rendición de cuentas de niñas, niños y adolescentes</t>
  </si>
  <si>
    <t>Remisión Informe rendición de cuentas NNAJ 2020-2023, el cual contiene el Informe sobre la gestión realizada para garantizar los derechos de la primera infancia, la infancia, la adolescencia y la juventud consolidado del sector cultura correspondiente a la gestión de la administración distrital 2020-2023 y el Normograma del Sector</t>
  </si>
  <si>
    <t xml:space="preserve">De acuerdo con los lineamientos impartidos en la circular N° 0021 (20 de abril de 2023), nos permitimos remitir el radicado N°20231700103021_202306201517352 Oficio </t>
  </si>
  <si>
    <t>Actividad nueva dentro del componente de rendición de cuentas. 
 Se verificó la remisión del Informe rendición de cuentas NNAJ 2020-2023, el cual contiene el Informe sobre la gestión realizada para garantizar los derechos de la primera infancia, la infancia, la adolescencia y la juventud consolidado del sector cultura correspondiente a la gestión de la administración distrital 2020-2023 y el Normograma del Sector</t>
  </si>
  <si>
    <t>Actividad evaluada en el seegundo cuatrimestre de 2023</t>
  </si>
  <si>
    <t>Responder y participar en las solicitudes de los nodos de rendición de cuentas en donde se encuentre la SCRD</t>
  </si>
  <si>
    <t xml:space="preserve">Informe de rendición de cuentas y seguimiento a compromisos del Consejo Distrital de Arte y Patrimonio </t>
  </si>
  <si>
    <t xml:space="preserve">En el marco de los compromisos del Consejo Distrital de Arte y Patrimonio se realizo acta, en la cual se realiza socialización de problemas, logros y propuestas priorizadas en cada mesa  y s establecen acuerdos y compromisos </t>
  </si>
  <si>
    <t>Acta 
https://ant.culturarecreacionydeporte.gov.co/es/gestion-cultural-territorial-y-participacion/consejo-distrital-de-arte-cultura-y-patrimonio</t>
  </si>
  <si>
    <t xml:space="preserve">Se evidencia cumplimiento de la actividad, en el marco del reporte en acta </t>
  </si>
  <si>
    <t>Actividad nueva dentro del componente de rendición de cuentas. 
 Se evidencian actas de participación del Consejo Distrital de Arte, Cultura y Patrimonio en la página web, link : https://ant.culturarecreacionydeporte.gov.co/es/gestion-cultural-territorial-y-participacion/consejo-distrital-de-arte-cultura-y-patrimonio
 Acta No. 01 CDACP - 17 de marzo de 2023.
 Acta No. 02 CDACP - 03 de agosto de 2023.</t>
  </si>
  <si>
    <t>Teniendo en cuenta que es una actividad nueva dentro del componente y que no se había evaluado en el primer corte, se evalúan las evidencias de los dos períodos de evaluación</t>
  </si>
  <si>
    <t>En el marco de la rendición de cuentas se realizó inventario de diálogos ciudadanos, reportados a corte de diciembre 2023</t>
  </si>
  <si>
    <t xml:space="preserve">Orfeo 20239200541793 e 
Inventario repositorio documental Diálogos Ciudadanos y Rendición de Cuentas  en Drive </t>
  </si>
  <si>
    <t>Se valida la información en DRIVE comp 2 y se verifica documento en Orfeo</t>
  </si>
  <si>
    <t>Se evidencia el Inventario repositorio documental de Diálogos Ciudadanos y Rendición de Cuentas.</t>
  </si>
  <si>
    <t>Componente 3: MECANISMOS PARA MEJORAR LA ATENCIÓN AL CIUDADANO
Este componente busca mejorar la calidad y el acceso a los trámites y servicios de las entidades públicas, mejorando la satisfacción de los ciudadanos y facilitando el ejercicio de sus derechos.</t>
  </si>
  <si>
    <t>Socializar el Modelo Integral de Relacionamiento con la Ciudadanía con el Comité de Gestión y Desempeño Institucional</t>
  </si>
  <si>
    <t>1 ACTA DE REUNIÓN</t>
  </si>
  <si>
    <t>Radicado del acta de Comité Institucional de Gestión y Desempeño</t>
  </si>
  <si>
    <t>Solicitud modificación PAAC 2023 con radicado 20237000249103 23/06/2023 y 20237000172863</t>
  </si>
  <si>
    <t xml:space="preserve">Se incorpora ajuste en relación con la justificación presentada, mediante Orfeo </t>
  </si>
  <si>
    <t>El área cumplió al 100% la actividad en el primer cuatrimestre.</t>
  </si>
  <si>
    <t xml:space="preserve">Sin observación </t>
  </si>
  <si>
    <t>Se reportó en anterior cuatrimestre con la Solicitud modificación PAAC 2023 con radicados 20237000249103 y 20237000172863</t>
  </si>
  <si>
    <t>Sin observación</t>
  </si>
  <si>
    <t>Crear una Mesa Técnica de apoyo de relacionamiento con la ciudadanía al interior del Comité de gestión y desempeño Institucional para la implementación del modelo integral de relacionamiento con la ciudadanía</t>
  </si>
  <si>
    <t>Realizar alertas preventivas a los responsables de las unidades de gestión y a los gestores del SDQS a través de correo electrónico que evite el vencimiento de los derechos de petición en la Entidad</t>
  </si>
  <si>
    <t>Alertas a los responsables de las unidades de gestión</t>
  </si>
  <si>
    <t>Pantallazos con alerta</t>
  </si>
  <si>
    <t>Pantallazos de correos electrónicos con las alertas realizadas a los responsables</t>
  </si>
  <si>
    <t>Durante el segundo cuatrimestre se realizaron alertas preventivas a las diferentes unidades de gestión a través de correo electrónico con el propósito de evitar el vencimiento de las peticiones pendientes de trámite. El soporte de las alertas enviadas en Orfeo.</t>
  </si>
  <si>
    <t xml:space="preserve">Ver radicados Orfeo:
20237000263903  
20237000325963          
20237000365413  </t>
  </si>
  <si>
    <t>La OAP evidencia cumplimiento de la actividad en el marco de las evidencias reportadas</t>
  </si>
  <si>
    <t xml:space="preserve">Revisados  los Radicados de Orfeo se evidencian las actas en donde se relacionan las alertas preventivas programadas para el cuatrimestre.
20237000263903  
20237000325963  
20237000365413 </t>
  </si>
  <si>
    <t>Durante el tercer cuatrimestre se realizaron alertas preventivas a las diferentes unidades de gestión a través de correo electrónico con el propósito de evitar el vencimiento de las peticiones pendientes de trámite. El soporte de las alertas se evidencian en Orfeo.</t>
  </si>
  <si>
    <t>Ver radicados Orfeo:
 20237000407653
 20237000460853
 20237000518513</t>
  </si>
  <si>
    <t>Se evidencia cumplimiento de la acción</t>
  </si>
  <si>
    <t>Verificados los radicados asociados en Orfeo, se evidenciaron los siguientes soportes:
 20237000407653: 1 acta de trabajo interna donde se relacionan las alertas generadas en el mes de septiembre, 7 documentos PDF, los cuales corresponden a los correos enviados a las dependencias con las respectivas alertas y 1 matriz en excel con la relación de las peticiones. 
 20237000460853: 1 acta de trabajo interna donde se relacionan las alertas generadas en el mes de octubre, 6 documentos PDF, los cuales corresponden a los correos enviados a las dependencias con las respectivas alertas y 1 matriz en excel con la relación de las peticiones. 
 20237000518513: 1 acta de trabajo interna donde se relacionan las alertas generadas en el mes de noviembre, 5 documentos PDF, los cuales corresponden a los correos enviados a las dependencias con las respectivas alertas y 1 matriz en excel con la relación de las peticiones.</t>
  </si>
  <si>
    <t>A pesar de que se evidenciaron las alertas de vencimiento de los derechos de petición en la Entidad, no se identificaron alertas para el mes de diciembre de 2023, lo cual genera que no se pueda evidenciar el cumplimiento total de la acción al corte de 31 de diciembre de 2023.  Por lo tanto, se recomienda a la Dirección de Gestión Corporativa - Relación con el Ciudadano monitorear y reportar las evidencias de las actividades previstas en el Programa de Transparencia y Ética Pública, y en el caso en que no se hayan realizado actividades indicar y registrar el motivo.</t>
  </si>
  <si>
    <t>Designación de la figura del Defensor de la Ciudadanía a la Dirección de Gestión Corporativa</t>
  </si>
  <si>
    <t>Resolución con la designación del Defensor de la Ciudadanía a la Dirección de Gestión Corporativa</t>
  </si>
  <si>
    <t>Resolución</t>
  </si>
  <si>
    <t>Se designó la figura del Defensor de la ciudadanía a la Dirección de Gestión Corporativa a través de Resolución 374 de 2023, la cual, se publicó en la página web de la Entidad.</t>
  </si>
  <si>
    <r>
      <rPr>
        <sz val="11"/>
        <color theme="1"/>
        <rFont val="Arial Narrow"/>
      </rPr>
      <t xml:space="preserve">Ver radicado Orfeo:
20237000208473
Ver Resolución publicada en la página web:
</t>
    </r>
    <r>
      <rPr>
        <u/>
        <sz val="11"/>
        <color rgb="FF1155CC"/>
        <rFont val="Arial Narrow"/>
      </rPr>
      <t>https://culturarecreacionydeporte.gov.co/sites/default/files/2023-07/resolucion-nombramiento-defensor-de-la-ciudadania.pdf</t>
    </r>
  </si>
  <si>
    <t>En el radicado de Orfeo No. 20237000208473 se evidencia la resolución 374 DE 06 DE JUNIO DE 2023 mediante la cual se designa la figura de defensor de la ciudadanía cumpliendo con lo programado.
Radicado de Orfeo No.  20237000208473</t>
  </si>
  <si>
    <t>El área cumplió al 100% la actividad en el primer y segundo cuatrimestre.</t>
  </si>
  <si>
    <t>Elaborar 2 piezas informativas para difundir la figura del defensor a la ciudadanía de la Entidad.</t>
  </si>
  <si>
    <t>Piezas informativas para socialización con la ciudadanía</t>
  </si>
  <si>
    <t>Para el segundo cuatrimestre de 2023, se realizaron y divulgaron las  piezas informativas de la figura del Defensor a la Ciudadanía a través de la página web de la Entidad.</t>
  </si>
  <si>
    <t>Ver radicado Orfeo:
20237000266483</t>
  </si>
  <si>
    <t xml:space="preserve">En el radicado de Orfeo No. 20237000266483 se evidencia acta de la mesa de trabajo para realizar el reporte de la divulgación de las piezas informativas de la figura del defensor de la ciudadanía  </t>
  </si>
  <si>
    <t>Ajustar semestralmente las  plantillas de respuesta automática del chat y del correspondencia.externa@scrd.gov.co para cumplir con los criterios del lenguaje claro</t>
  </si>
  <si>
    <t>2 actas de entrega de los ajustes realizados a las plantillas de respuesta</t>
  </si>
  <si>
    <t>Radicados en Orfeo con actas de entrega de los ajustes realizados a las plantillas de respuesta</t>
  </si>
  <si>
    <t xml:space="preserve">Se realizaron ajustes a las plantillas de respuesta del chat y del correo de correspondencia.externa@scrd.gov.co para cumplir con los criterios del lenguaje claro, a través de los espacios relacionados a continuación:
1. Reunión realizada el 23 de junio de 2023 con la responsable de correspondencia donde se socializó la importancia del uso de plantillas en lenguaje claro. 
2. Mesa de trabajo del equipo de Relacionamiento con la Ciudadanía actualización de plantillas de respuesta chat y correo electrónico 29 de mayo de 2023. 
3. Reunión mesa de trabajo del equipo de Relacionamiento con la Ciudadanía actualización de plantillas de respuesta chat y correo electrónico 01 de junio de 2023.
4. Reunión mesa de trabajo del equipo de Relacionamiento con la Ciudadanía actualización de plantillas 02 de junio de 2023. </t>
  </si>
  <si>
    <t xml:space="preserve">Ver radicados Orfeo:
20237000253323
20237000231933
20237000232063 
20237000231943 </t>
  </si>
  <si>
    <t>Revisados los radicados de Orfeo Nos. 20237000253323 - 20237000231933 - 20237000232063  - 20237000231943 se evidencian actas de los Compromiso PAAC – Uso lenguaje claro en el uso de plantillas del
equipo de correspondencia.extena@scrd.gov.co en las que se realizaron los ajustes programados para el cuatrimestre.
Radicado de Orfeo No. 20237000266483                                                    Piezas reportadas a corte de mayo 2023:
 AC_4_2.1_Pieza correo
 AC_4_2.1_Pieza en redes
 AC_4_2.1_Pieza informativa
Piezas gestionadas y publicadas para junio 2023
 Pieza defensor junio 2023 pág. Web
 Pieza defensor junio 2023
20237000253323 - 20237000231933 - 20237000232063 - 20237000231943</t>
  </si>
  <si>
    <r>
      <rPr>
        <sz val="12"/>
        <color theme="1"/>
        <rFont val="Arial Narrow"/>
      </rPr>
      <t xml:space="preserve">Realizar un diagnóstico del cumplimiento de la política de racionalización de trámites, de acuerdo con la Ley 2052 de 2020
</t>
    </r>
    <r>
      <rPr>
        <b/>
        <sz val="12"/>
        <color theme="1"/>
        <rFont val="Arial Narrow"/>
      </rPr>
      <t>Socializar el diagnostico con el fin de revisar y actualizar los trámites registrados en el SUIT</t>
    </r>
  </si>
  <si>
    <t xml:space="preserve">1 diagnóstico </t>
  </si>
  <si>
    <t>Diagnóstico del cumplimiento de la política de racionalización de trámites, de acuerdo con la Ley 2052 de 2020</t>
  </si>
  <si>
    <t>Número de radicado del diagnóstico en Orfeo</t>
  </si>
  <si>
    <t>Se realizó avance del diagnóstico del cumplimiento de la política de racionalización de trámites, de acuerdo con la Ley 2052 de 2020, este documento se presentó en mesa de trabajo donde se registraron algunos compromisos para obtener el producto final.</t>
  </si>
  <si>
    <t>Ver radicado Orfeo:
20237000368513</t>
  </si>
  <si>
    <t>En radicado de Orfeo No. 20237000368513, se evidencia Acta - Mesa de trabajo para revisar los avances del diagnóstico del cumplimiento de la política de racionalización de trámites de conformidad con la Ley 2052 de 2020. 
20237000368513</t>
  </si>
  <si>
    <t xml:space="preserve">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Para ester periodo se realizó el diagnóstico del cumplimiento de la política de racionalización de trámites, de acuerdo con la Ley 2052 de 2020. El mismos se socializó con toda la comunidad institucional a través de Orfeo </t>
  </si>
  <si>
    <t>Ver radicado Orfeo  20237000575503</t>
  </si>
  <si>
    <t>De acuerdo con el radicado No. 20237000575503 del 17 de diciembre de 2023 se realizó la socialización de la Estrategia de Racionalización de Trámites de la Secretaría, en la cual se presentó un diagnóstico del cumplimiento de la Política de Racionalización de Trámites de acuerdo con lo establecido en la Ley 2052 de 2020, con el fin de revisar y actualizar los trámites de la Secretaría de Cultura, Recreación y Deporte - SCRD registrados en el SUIT. En este sentido, se identifican 8 recomendaciones con sus respectivos responsables</t>
  </si>
  <si>
    <t>Se recomienda continuar con la estrategia de racionalización y encaminaracciones para el cumplimiento de las recomendaciones</t>
  </si>
  <si>
    <t xml:space="preserve">Ejecutar el Plan de Capacitación, Bienestar e Incentivos 2023 de conformidad con las necesidades identificadas por los servidores y servidoras de la SCRD </t>
  </si>
  <si>
    <t>1 Informe de ejecución del Plan de Capacitación, Bienestar e Incentivos 2023 ejecutado</t>
  </si>
  <si>
    <t>Informe de ejecución del Plan de Capacitación, Bienestar e Incentivos 2023</t>
  </si>
  <si>
    <t>Número de Radicado del Informe de ejecución del Plan de Capacitación, Bienestar e Incentivos 2023</t>
  </si>
  <si>
    <t>Grupo Interno de Trabajo de Gestión del Talento Humano</t>
  </si>
  <si>
    <t>Se realizaron las actividades programadas del Plan de Capacitación y Bienestar e Incentivos 2023 a corte de 31 de agosto, la socialización  de las actividades se ha realizado mediante google meet, correo electrónico, de manera presencial y mediante publicaciones en cultunet. Las evidencias de las actividades desarrolladas reposan en los expedientes virtuales de Orfeo.</t>
  </si>
  <si>
    <t>Plan Institucional de Capacitación
Expediente Orfeo: 202373005702300001E
Plan de Bienestar e incentivos Institucionales
Expediente Orfeo: 202373005702000001E</t>
  </si>
  <si>
    <t>En el radicado de Orfeo No. 20237300267163 se evidencia Informe Primer y Segundo Trimestre y Primer Semestre Plan Institucional de Capacitación (primera pestaña) - Informe Competencia de Comunicación (segunda pestaña)  
20237300267163</t>
  </si>
  <si>
    <t xml:space="preserve">En la vigencia del año 2023 se realizaron eventos formativos, dando respuesta a las necesidades referentes a capacitación, según el diagnóstico de necesidades efectuado en 2022, los requerimientos puntuales de las áreas, las observaciones indicadas en las
evaluaciones de satisfacción, entre otras. Las modalidades en que se desarrollaron las capacitaciones fueron virtual, presencial e híbrido. </t>
  </si>
  <si>
    <t xml:space="preserve">	Informe de Ejecución Plan Institucional de Capacitación 2023
	20237300573883</t>
  </si>
  <si>
    <t>Se evidencia informe al plan de capacitación de la vigencia 2023</t>
  </si>
  <si>
    <t>De acuerdo con el radicado No. 20237300573883 se cuenta con informe de Ejecución Plan Institucional de Capacitación 2023, 1 archivo en excel donde se encuentra el detalle de actividades realizadas y por último una imagén en la cual se visualiza la socialización del informe por la intranet el 29 de diciembre de 2023. Sim enbargo, en el informe se se logra identificar con claridad el nivel de cumplimiento del Plan.</t>
  </si>
  <si>
    <t>Se recomienda que el informe en el cual se presenta la ejeución del Plan de Capacitaciones contenga la relación de actvidades y el % de cumplimiento de las mismas, así como tambien dar claridad si se presentaron actividades que no se lograron ejecutar</t>
  </si>
  <si>
    <t xml:space="preserve">Diseño y elaboración de una campaña sobre la importancia del lenguaje claro para el fortalecimiento de la imagen institucional </t>
  </si>
  <si>
    <t>piezas alusivas al lenguaje claro difundidas a través de la intranet.</t>
  </si>
  <si>
    <t xml:space="preserve">Políticas de la relación Estado – ciudadano </t>
  </si>
  <si>
    <t>Número de radicado en Orfeo con los temas a incluir dentro de la estrategia de  comunicaciones</t>
  </si>
  <si>
    <t>Se diseñó y se elaboró una campaña sobre la importancia del lenguaje claro para el fortalecimiento de la imagen institucional, la cual, se soporta a través de acta con radicado 20237000110121 del 30 de junio de 2023. (Se realizó solicitud a la Oficina Asesora de Comunicaciones a través del Brief comunicaciones [#COM007424])
Así mismo, se invitó a la comunidad institucional a realizar el curso de lenguaje claro del Departamento Nacional de Planeación a través de informado de Orfeo 20237000243393 del 20 de junio de 2023 y, a través de correo electrónico.</t>
  </si>
  <si>
    <t>Ver radicados Orfeo:
20237000110121
20237000243393</t>
  </si>
  <si>
    <t>En radicado de Orfeo No. 20237000110121 se evidencia  Acta - Diseño, elaboración y publicación campaña de lenguaje claro - postulación de documentos para traducción al lenguaje claro 
20237000110121</t>
  </si>
  <si>
    <t>Actualizar el procedimiento al trámite de los requerimientos presentados por la ciudadanía  y publicarlo en el Mapa de Procesos Institucional</t>
  </si>
  <si>
    <t>1 Procedimiento actualizado</t>
  </si>
  <si>
    <t>Procedimiento actualizado</t>
  </si>
  <si>
    <t>Publicación en el mapa de procesos del procedimiento actualizado</t>
  </si>
  <si>
    <t>Se realizó una mesa de trabajo para la revisión y ajustes del procedimiento de PQRS del Proceso de Gestión del Relacionamiento con la Ciudadanía el día 30 de junio de 2023 y, se soportó a través de acta. Se creó el procedimiento en el Sistema de Información CultuRed y, se diligenciaron los siguientes campos:
- Glosario
- Condiciones Generales
- Políticas de Operación
- Documentos Asociados
- Normativa Asociada
-  Recursos</t>
  </si>
  <si>
    <t>Ver radicado Orfeo: 
20237000266573</t>
  </si>
  <si>
    <t>En Radicado de Orfeo No. 20237000266573 se evidencia Acta de  Mesa de trabajo para revisión y ajuste del procedimiento de PQRS – Proceso de
Gestión del Relacionamiento con la Ciudadanía.
20237000266573</t>
  </si>
  <si>
    <t>Procedimiento al trámite de los requerimientos presentados por la ciudadanía actualizado y publicado en el Mapa de Procesos Institucional</t>
  </si>
  <si>
    <t>Ver publicación del procedimiento actualizado https://www.culturarecreacionydeporte.gov.co/es/transparencia-acceso-informacion-publica/informacion-entidad/procesos-y-procedimientos/procesos-estrategicos/gestion-del-relacionamiento-con-la-ciudadania</t>
  </si>
  <si>
    <t>Se evidenció Procedimiento: RCC-PR-02 V3 Atención y Gestión de peticiones, quejas, reclamos, sugerencias y denuncias -PQRSD, el cual fue actualizado el 20/10/2023. https://www.culturarecreacionydeporte.gov.co/sites/default/files/2023-10/rcc-pr-02_v_3_pqrs.pdf</t>
  </si>
  <si>
    <t>Actualizar el Manual de Servicio a la Ciudadanía, en especial el apartado que contiene el protocolo de atención del chat</t>
  </si>
  <si>
    <t>1 manual actualizado</t>
  </si>
  <si>
    <t>Manual de Servicio a la Ciudadanía</t>
  </si>
  <si>
    <t>Publicación en el mapa de procesos del Manual de Servicio a la Ciudadanía actualizado</t>
  </si>
  <si>
    <t>Para la actualización del Manual de Servicio a la ciudadanía se adelantó la elaboración los instructivos de diligenciamiento del formulario de peticiones y de la atención a través del chat.</t>
  </si>
  <si>
    <t>Ver radicado Orfeo: 
20237000265823</t>
  </si>
  <si>
    <t>iSi</t>
  </si>
  <si>
    <t>En radicado de Orfeo No. 20237000265823 se evidencia acta de reunión para la elaboración del protocolo de atención a través del canal chat y el instructivo para el diligenciamiento de la información en el formulario de registro de PQRS.
1. Protocolo de atención a través del canal chat
2. Instructivo para el diligenciamiento de la información en el formulario de registro de PQRS</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</si>
  <si>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Manual de Servicio a la Ciudadanía actualizado.</t>
  </si>
  <si>
    <t>Ver publicación del manual actualizado https://www.culturarecreacionydeporte.gov.co/es/transparencia-acceso-informacion-publica/informacion-entidad/procesos-y-procedimientos/procesos-estrategicos/gestion-del-relacionamiento-con-la-ciudadania</t>
  </si>
  <si>
    <t>Se evidencia: RCC-MN-01 v2 Manual de Servicio a la Ciudadanía, el cual fue actualizado el 14/12/2023. En el apartado de 14. Atención chat se encuentra información relacionada con el la ruta de atención, horario, recomendaciones para la atención y situaciones a evitar.</t>
  </si>
  <si>
    <t>Realizar capacitación a todos los integrantes del área de Servicio a la ciudadanía y colaboradores
de la SCRD en temas de transparencia y lucha contra la corrupción</t>
  </si>
  <si>
    <r>
      <rPr>
        <b/>
        <sz val="12"/>
        <color rgb="FF000000"/>
        <rFont val="Arial Narrow"/>
      </rPr>
      <t>2</t>
    </r>
    <r>
      <rPr>
        <sz val="12"/>
        <color rgb="FF000000"/>
        <rFont val="Arial Narrow"/>
      </rPr>
      <t xml:space="preserve"> c</t>
    </r>
    <r>
      <rPr>
        <sz val="12"/>
        <color rgb="FF000000"/>
        <rFont val="Arial Narrow"/>
      </rPr>
      <t>apacitaciones en el año</t>
    </r>
  </si>
  <si>
    <t>Capacitaciones en temas de la relación Estado - Ciudadano dirigidas a los funcionarios y colaboradores de la SCRD</t>
  </si>
  <si>
    <t>Números de radicado con listados de asistencia y/o presentaciones cargadas en Orfeo</t>
  </si>
  <si>
    <t>Para el segundo cuatrimestre de 2023, tanto los integrantes del equipo de Relacionamiento con la Ciudadanía como, los colaboradores de la SCRD, participaron en una capacitación sobre temas de transparencia y lucha contra la corrupción, dicha actividad se realizó el día 24 de mayo de 2023.</t>
  </si>
  <si>
    <t>Ver radicado Orfeo:
20237000209373</t>
  </si>
  <si>
    <t>En radicado de Orfeo No. 20237000209373, se evidencia acta de  socialización de las directrices para la atención y gestión de denuncias por posibles actos de corrupción y como anexos se encuentra la Presentación en Power Point y el Registro de asistencia.
20237000209373</t>
  </si>
  <si>
    <t>Para el tercer cuatrimestre de 2023, tanto los integrantes del equipo de Relacionamiento con la Ciudadanía como, los colaboradores de la SCRD, participaron en una capacitación sobre temas de transparencia y lucha contra la corrupción, dicha actividad se realizó el 18 y 29 de noviembre de 2023.</t>
  </si>
  <si>
    <t>Ver radicados  20237000460093 y 20237000516993</t>
  </si>
  <si>
    <t>Se evidencia mediante radicado No. 20237000460093 del 30/10/2023 acta de reunión de: SOCIALIZACIÓN REGISTRO Y CONTROL DE LAS DENUNCIAS POR POSIBLES ACTOS DE CORRUPCIÓN, del 18/10/2023. Radicado No. 2023700046009300002, el cual es la grabación de la capacitación.
 Se evidencia mediante radicado No. 20237000516993 del 29/11/2023 acta de reunión de: Tipologías del soborno.</t>
  </si>
  <si>
    <t>Elaborar la caracterización de grupos de valor de la SCRD</t>
  </si>
  <si>
    <t xml:space="preserve">1 documento de caracterización de grupos de valor </t>
  </si>
  <si>
    <t>Caracterización de grupos de valor de la SCRD</t>
  </si>
  <si>
    <t>Número de radicado en Orfeo del documento que contiene la caracterización de grupos de valor</t>
  </si>
  <si>
    <t xml:space="preserve">Para el proceso de elaboración de la caracterización, se realizaron las siguientes actividades:
* Mesa de trabajo con la Dirección de Lectura y Bibliotecas para conocer el proceso de caracterización que se realiza desde la Red Distrital de Bibliotecas de Bogotá. 
* Mesa de trabajo con las diferentes dependencias misionales para dar inicio a una primera parte del proceso de caracterización de los grupos de valor de la Entidad, esto se puede evidenciar a través del radicado Orfeo 20237000209743.
* La "Solicitud de asesoría y acompañamiento en el proceso de caracterización de los grupos de valor y partes interesadas de la SCRD" con radicado 20237000312413 el 31 de julio a la Dirección Observatorio y Gestión del Conocimiento Cultural, con el fin de unificar el proceso de caracterización entre la Dirección de Lectura y Bibliotecas y, la Dirección de Gestión Corporativa y Relación con el Ciudadano.
* Mesa de trabajo con la Dirección del Observatorio y Gestión del Conocimiento Cultural para establecer la ruta del proceso de caracterización para almacenar la información en ARGIS. El espacio se realizó el 28 de agosto de 2023. </t>
  </si>
  <si>
    <t>Ver radicado Orfeo :
20237000312413
20237000209733
20237000209743
20237000372443</t>
  </si>
  <si>
    <t>En los radicaos de Orfeo Nos. 20237000312413 -  20237000209733 - 20237000209743 - 20237000372443 se evidencian documentos que soportan la solicitud de asesoría y acompañamiento en el proceso elaboración de la caracterización
de los grupos de valor y partes interesadas de la SCRD, y actas de trabajo con los diferentes actores y actas de mesas de trabajo  sobre la caracterización de los grupos de valor  
20237000312413 -  20237000209733 - 20237000209743 - 20237000372443</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</si>
  <si>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Para el tercer cuatrimestre de 2023, se realizó la caracterización de los grupos de valor de la Entidad</t>
  </si>
  <si>
    <t>Ver radicado Orfeo  20237000582993</t>
  </si>
  <si>
    <t>Se evidencia mediante radicado No. 20237000460093 del 30/10/2023 se identifica documento que contiene la Caracterización de ciudadanía y grupos de valor.</t>
  </si>
  <si>
    <t>Se recomienda que para próximos ejercicios de caracterización se indique con claridad las necesidades que se identificaron y las intervenciones a realizar, al igual que la caracterización este acompañada del respectivo seguimiento y recomendaciones. Lo anterior, en atención a la Guía de caracterización de ciudadanía y grupos de valor, Versión 5 del DAFP.</t>
  </si>
  <si>
    <t>Elaborar piezas informativas con los temas recurrentes de consulta de la ciudadanía identificados, los cuales se socializarán en la página web y redes sociales</t>
  </si>
  <si>
    <t>2 Piezas informativas para socialización con la ciudadanía</t>
  </si>
  <si>
    <t>Oficina asesora de comunicaciones</t>
  </si>
  <si>
    <t>Se realizó un acta con el registro de las piezas informativas elaboradas por la Oficina Asesora de Comunicaciones sobre los temas recurrentes de consulta de la ciudadanía, las cuales, fueron socializadas por diferentes canales de la Entidad, tales como: la página web y redes sociales.</t>
  </si>
  <si>
    <t>Ver radicado Orfeo :
20237000266483</t>
  </si>
  <si>
    <t>En radicado de Orfeo No. 20237000266483 se evidencia de acta de mesa de trabajo  presencial  para realizar el reporte de piezas de divulgación del Defensor del Ciudadano de la SCRD
Piezas reportadas a corte de mayo 2023:
 AC_4_2.1_Pieza correo
 AC_4_2.1_Pieza en redes
 AC_4_2.1_Pieza informativa
Piezas gestionadas y publicadas para junio 2023
 Pieza defensor junio 2023 pág. Web
 Pieza defensor junio 2023</t>
  </si>
  <si>
    <t>Análisis de la información de las denuncia de corrupción (enfoque de género)</t>
  </si>
  <si>
    <t>Elaborar y publicar informe de gestión de las Denuncias de hechos de corrupción.</t>
  </si>
  <si>
    <t>2 Informes elaborados y radicados</t>
  </si>
  <si>
    <t>Informe elaborado y publicado</t>
  </si>
  <si>
    <t>Informe elaborado y radicado</t>
  </si>
  <si>
    <t>Control Disciplinario Interno</t>
  </si>
  <si>
    <t>Seguimiento a las denuncias por posibles actos de
corrupción, y/o existencia de inhabilidades, incompatibilidades o
conficto de intereses elevadas por la ciudadanía a través del
Sistema Distrital para la Gestión de Peticiones Ciudadanas DIRECTIVA 001 DE 202</t>
  </si>
  <si>
    <t>Radicado No  202315000000441 y se adjunta en drive</t>
  </si>
  <si>
    <r>
      <rPr>
        <sz val="11"/>
        <color rgb="FF0000FF"/>
        <rFont val="Arial Narrow"/>
      </rPr>
      <t xml:space="preserve">n radicado de Orfeo No. 20231500000441 se evidencia oficio de reporte  al Seguimiento a las denuncias por posibles actos de corrupción, y/o existencia de inhabilidades, incompatibilidades o conflicto de intereses elevadas por la ciudadanía a través del Sistema Distrital para la Gestión de Peticiones Ciudadanas DIRECTIVA 001 DE 2021
</t>
    </r>
    <r>
      <rPr>
        <u/>
        <sz val="11"/>
        <color rgb="FF0000FF"/>
        <rFont val="Arial Narrow"/>
      </rPr>
      <t>https://docs.google.com/spreadsheets/d/1xkk2YCJAqtMqmcC8URfLpi4MoY9o9T7I/edit#gid=358272935</t>
    </r>
  </si>
  <si>
    <t>Seguimiento a las denuncias por posibles actos de corrupción, y/o existencia de inhabilidades, incompatibilidades o conficto de intereses elevadas por la ciudadanía a través del Sistema Distrital para la Gestión de Peticiones Ciudadanas DIRECTIVA 001 DE 202</t>
  </si>
  <si>
    <t xml:space="preserve">Orfeo 20231500000671  
Expediente 202315099999100002E	</t>
  </si>
  <si>
    <t>Se evidencia informe con fecha del 13/10/2023</t>
  </si>
  <si>
    <t>Se identificó len Orfeo la siguiente información: 20231500000671 
 Expediente 202315099999100002E. Sin embargo, se encuentra registringido para consulta</t>
  </si>
  <si>
    <t>corrupción, y/o existencia de inhabilidades, incompatibilidades o</t>
  </si>
  <si>
    <t>Componente 4: RACIONALIZACIÓN DE TRÁMITES
Busca facilitar al ciudadano el acceso a los trámites y servicios que brinda la administración pública, por lo que cada entidad debe implementar acciones normativas, administrativas o tecnológicas que tiendan a simplificar, estandarizar, eliminar, optimizar y automatizar los trámites existentes.</t>
  </si>
  <si>
    <t xml:space="preserve">Implementar acciones normativas, administrativas o tecnológicas que tiendan a simplificar, estandarizar, eliminar, optimizar y automatizar los trámites existentes.
Solicitud de ajuste:
Desarrollar la racionalización tecnológica de aquellos trámites sobre temas de patrimonio cultural que se consideren pertinentes, con el fin de que los ciudadanos(as)puedan tener mayor usabilidad y accesibilidad facilitando el proceso de radicación del trámite y consulta del mismo
</t>
  </si>
  <si>
    <t>Seguimiento a solicitudes
Solicitud de ajuste:
Racionalizar de forma tecnológica un (1) trámite sobre temas de patrimonio cultural:  Declaratoria, revocatoria o cambio de nivel de intervención de un bien de interés cultural del ámbito Distrital</t>
  </si>
  <si>
    <t>Seguimiento a las solicitudes recibidas del trámite  a través del  Sistema Único de Información Misional Sectorial; habilitar a la entidad la recepción y radicación de la solicitudes en un aplicativo virtual; mayor usabilidad, accesibilidad, seguridad e interoperabilidad. 
Solicitud de ajuste:
Un (1)Trámite de Declaratoria, revocatoria o cambio de nivel de intervención de un bien de interés cultural del ámbito Distrital racionalizado de forma tecnológica, con el fin de que los ciudadanos(as)puedan tener mayor usabilidad y accesibilidad facilitando el proceso de radicación del trámite y consulta del mismo</t>
  </si>
  <si>
    <t>Número de radicado y/o pantallazo de publicación del Informe de seguimiento
Solicitud de ajuste:
1.Plan de trabajo de la Oficina de Tecnologías de la Información de la entidad, sobre racionalización tecnológica del trámite de Declaratoria, revocatoria o cambio de nivel de intervención de un bien de interés cultural del ámbito Distrital.
2. Acta y presentación sobre el resultado de la racionalización tecnológica del trámite de Declaratoria, revocatoria o cambio de nivel de intervención de un bien de interés cultural del ámbito Distrital.</t>
  </si>
  <si>
    <t>Subdirección de Infraestructura y Patrimonio Cultural
Solicitud de ajuste:
Oficina de Tecnologías de la Información</t>
  </si>
  <si>
    <t>Oficina de Tecnologías de la Información
Solicitud de ajuste:
Subdirección de Infraestructura y Patrimonio Cultural</t>
  </si>
  <si>
    <t>Durante el segundo cuatrimestre se continuó realizando el respectivo seguimiento a solicitudes de trámites a cargo de la Subdirección de Infraestructura y Patrimonio Cultural.
 De este modo, existen dos trámites registrados actualmente en el SUIT, sobre los cuales se realizó el respectivo cargue de información de seguimiento a solicitudes en lo que va corrido de la vigencia 2023 (ver anexo 1):
 • Declaratoria, revocatoria o cambio de nivel de intervención de un bien de interés cultural del ámbito Distrital.
 • Amparo Provisional de Bienes de Interés Cultural (BIC)
 En este sentido, durante el segundo cuatrimestre de 2023 se brindó respuesta a 11 solicitudes de trámites, dentro de las cuales 10 se relacionan con el trámite de Declaratoria, revocatoria o cambio de nivel de intervención de un bien de interés cultural del ámbito Distrital, mientras que 1 se relaciona con el trámite de Amparo Provisional de BIC (ver anexo 2):
 Mayo (respuesta a 5 solicitudes): 
 Radicados ORFEO 20233300088471 ; 20233300069551 ; 20233300081321 ; 20233300210953 ; 20233300213513 
 Junio (respuesta a 3 solicitudes): 
 Radicados ORFEO 20233300101041 ; 20233300104571 ; 20233300104581 
 Julio (respuesta a 2 solicitudes): 
 Radicados ORFEO 20233300112281 ; 20233300112161 
 Agosto (respuesta a 1 solicitud): 
 Radicados ORFEO 20233300141881 
 Adicionalmente, durante este periodo se ha venido avanzando en la racionalización del trámite de Declaratoria, revocatoria o cambio de nivel de intervención de un bien de interés cultural del ámbito Distrital, sobre lo cual se han llevado a cabo diferentes reuniones con la Oficina Asesora de Planeación de la entidad y la Oficina de Tecnologías de la información. Se espera entonces que en lo que resta de la vigencia 2023, se puedan implementar las mejoras tecnológicas que requiere en este sentido el respectivo aplicativo (Acta con radicado ORFEO 20237000371813).</t>
  </si>
  <si>
    <r>
      <rPr>
        <u/>
        <sz val="11"/>
        <color rgb="FF000000"/>
        <rFont val="Arial Narrow"/>
      </rPr>
      <t xml:space="preserve">Se anexa:
- Anexo1. Seguimientos trámite SUIT 2023
- Anexo 2. Seguimiento a solicitudes - Subdirección de Infraestructura y Patrimonio Cultural.
</t>
    </r>
    <r>
      <rPr>
        <u/>
        <sz val="11"/>
        <color rgb="FF1155CC"/>
        <rFont val="Arial Narrow"/>
      </rPr>
      <t>https://drive.google.com/drive/folders/1vdUedl9GNy26_klLM4jLgkUaILtNJ3V7?usp=drive_link</t>
    </r>
  </si>
  <si>
    <r>
      <rPr>
        <b/>
        <sz val="11"/>
        <color theme="1"/>
        <rFont val="Arial Narrow"/>
      </rPr>
      <t>13-09-23 Auditor APS</t>
    </r>
    <r>
      <rPr>
        <sz val="11"/>
        <color theme="1"/>
        <rFont val="Arial Narrow"/>
      </rPr>
      <t>. Al verificar la información en la fase de autocontrol, se evidencia en Orfeo la relación de anexos, sin embargo, los anexos cargados en Drive no permiten su apertura, dado el siguiente mensaje para los dos archivos cargados:
 No obstante a lo anterior, en la etapa de autoevaluación, si se logra concluir cumplimiento a la actividad propuesta. 
 Al comparar con la evidencia esperada (Número de radicado y/o pantallazo de publicación del Informe de seguimiento) se evidencia 11 radicados en aplicativo Orfeo respecto a las respuestas suministradas a las solicitudes recibidas, pero no es claro el total de solitudes recibidas en el periodo a evaluar.</t>
    </r>
  </si>
  <si>
    <t>➤ Incoherencia entre la actividad y meta, producto y evidencia formulada, ya que al realizar "seguimiento a las solicitudes" no permiten determinar si se esta implementado las acciones estimadas para 2023 relacionadas con la simplificación, estandarización, eliminación, optimización y automatización de los trámites existentes. Recomendamos analizar coherencia e indicar con claridad cuantos tramites son y que actividades (¿todas?) se van a ejecutar para 2023. 
➤ Será importante cuantificar la meta para facilitar la medición y seguimiento. Dado el contexto y como se formuló depende de la demanda de solicitudes, recomendamos expresarlos en términos relativos (Por ejemplo: 100% de solicitudes con seguimiento).
*No se puede cuantificar dada la incoherencia entre la meta y actividad, y a la falta de cuantificar la meta descrita. Es decir, no hay datos de programación para determinar lo que significa el 35% programado del periodo objeto de evaluación (70% acumulado)
* Se evidencia la respuesta a 11 solicitudes, pero no se conoce el total de solicitudes que se recibieron en el periodo analizado para realizar un calculo de eficacia.</t>
  </si>
  <si>
    <t>Se realizó mesa de trabajo con OAP para gestionar ajuste de toda la línea 1,1 y se solicita ajuste de responsable de actividad, quien acepta traslado de la actividad.
Se obtiene la Racionalización del el Trámite de “Declaratoria, revocatoria o cambio de nivel de intervención de un bien de interés cultural del ámbito Distrital”.
Los principales beneficios de esta racionalización son:
1.  Los usuarios pueden realizar seguimiento al trámite.
2.  Mejora la experiencia del usuario frente a usabilidad, lo cual significa que es más fácil registrar el trámite.
3.  Hay interoperabilidad entre el trámite con el Sistema de Gestión Documental – Orfeo. 
Este logro se obtuvo gracias al trabajo en equipo de las diferentes áreas que apoyaron a la Subdirección de Infraestructura y Patrimonio Cultural. Pueden ampliar la información de este trámite a través del siguiente link: https://tramite-declaratoria.scrd.gov.co/</t>
  </si>
  <si>
    <t>Anexo 1: Radicado 20233300485543
Anexo 2:  Ajuste actividad 1.1
Anexo 3: Aprobación OTI ajuste actividad 1.1 Programa de transparencia y Ética pública.
Anexo 4: Finalización de la Racionalización del trámite Declaratoria, revocatoria o cambio de nivel de intervención de un bien de interés cultural del ámbito Distrital.
Anexo 5: Socialización OAP - Racionalización trámite de declaratoria, revocatoria y_o cambio de nivel de intervención 
La información de este trámite a través del siguiente link: https://tramite-declaratoria.scrd.gov.co/</t>
  </si>
  <si>
    <t xml:space="preserve">La OAP realiza mesa de trabajo con el área para brindar soporte en relación con la actividad planteada y teniendo en cuenta las observaciones de control interno se soporta la solicitud de ajuste de la actividad y el responsable de ejecución, con fundamento en la justificación aportada.
En relación con la actividad propuesta se evidencia cumplimiento, toda vez que se aprobó el tramite </t>
  </si>
  <si>
    <t>Se evidencia ajuste de la actividad propuesta inicialmente, tendiendo las observaciones d la OCI.
 En relación con la actividad propuesta se evidencia cumplimiento, toda vez que se aprobó el tramite</t>
  </si>
  <si>
    <t>Realizar monitoreo a la estrategia de racionalización de tramites que cumplan las condiciones establecidas por SUIT</t>
  </si>
  <si>
    <t>Monitoreo de la estrategia</t>
  </si>
  <si>
    <t>Pantallazos de monitoreo que genera el SUIT</t>
  </si>
  <si>
    <t>Durante el segundo cuatrimestre se continuó realizando monitoreo a la ejecución de la Estrategia de Racionalización de trámites, para lo cual se ha realizado:
1. Se remite correo electrónico de Monitoreo de trámite en el SUIT: Declaratoria, revocatoria o cambio de categoría de un bien de interés cultural del ámbito Distrital.
2. Se realiza Consulta sobre la Estrategia de racionalización de trámite 2023 de la SCRD al DAFP.
3. Se recibe Respuesta Oficial DAFP: Consulta de estrategia de racionalización del tramite Declaratoria, revocatoria o cambio de nivel de intervención de un bien de interés cultural del ámbito Distrital, la cual se envía a los interesados.
4. Se asiste a reunión con el DAFP para ampliar consulta.
5. Se asiste a reunió Resolución de dudas Carpeta Ciudadana - Decreto 088 de 2022, en la cual se aclara con Min Tic lo relacionado con carpetas ciudadanas y digitalización lo cual aplica para la estratégica de racionalización 2023.
6. Durante el mes de agosto se realiza dos reuniones con la DACP y OTI, para verificar después de ver todas las opciones como ajustar estrategia de racionalización, pues vence el 30 de septiembre y se debe ajustar la misma en el SUIT.
Se aclara que a la fecha no se ha registrado avance en el SUIT pues no se ha avanzado en racionalización, se esta esperando la modificación de la misma en el SUIT, para lo cual la DACP pidió a la OTI confirmar tecnológicamente que se puede aplicar y cumplir lo que queda del año.</t>
  </si>
  <si>
    <t>Se anexa correos remitidos y pantallazos de reuniones programadas en el calendario Google.</t>
  </si>
  <si>
    <r>
      <rPr>
        <b/>
        <sz val="11"/>
        <color rgb="FF000000"/>
        <rFont val="&quot;Arial Narrow&quot;, sans-serif"/>
      </rPr>
      <t xml:space="preserve">13-09-23 Auditor APS. </t>
    </r>
    <r>
      <rPr>
        <sz val="11"/>
        <color rgb="FF000000"/>
        <rFont val="&quot;Arial Narrow&quot;, sans-serif"/>
      </rPr>
      <t>Se evidencian acciones de monitoreo e interpretando que el presente documento contiene los resultados consolidados del monitoreo, dado el producto estimado: Monitoreo de la estrategia (SIC).
 Sin embargo las evidencias estimadas (Pantallazos de monitoreo que genera el SUIT) en el presente instrumento debería revaluarse dadas las evidencias relacionadas referentes a correos electrónicos, actas, y comunicaciones oficiales, entre otros.
 Así mismo se evidencia que el monitoreo es eficaz (dadas las acciones realizadas), pero no han sido efectivas, dado que a 31 de agosto de 2023 "...no se ha registrado avance en el SUIT pues no se ha avanzado en racionalización..."</t>
    </r>
  </si>
  <si>
    <t>➤ Será importante cuantificar la meta para facilitar la medición y seguimiento. Considerando los datos consignados en el presente documento, podría, ejemplo expresarse así: 3 monitoreos a la estrategia  de racionalización vigente.
 ➤ El producto estimado, recomendamos asociarlo como el resultado de la consolidado que se consigna en el presente documento, dado que contiene el análisis del monitoreo de la estrategia.
* Programado 1 monitoreo
(Acumulado: 2 de 3)
- Ejecutado : 1 monitoreo
(Acumulado: 2 de 3)</t>
  </si>
  <si>
    <t>Durante los meses de octubre, noviembre y diciembre se realizaron varios mesas de trabajo con la OTI, Dirección de Gestión Corporativa y la Subdirección de Infraestructura y patrimonio Cultural, con el fin de realizar seguimiento a la ejecución de la racionalización del trámite Declaratoria, revocatoria o cambio de nivel de intervención de un bien de interés cultural del ámbito Distrital.
Después de cada sesión, al irse reportando el avance en el SUIT se enviaron correos indicando el avance y al final el reporte de la racionalización completa.</t>
  </si>
  <si>
    <t>Actas de mesas de trabajo: 20237000492793, 20237000523903, 20237000561773, 20237000561973, 20237000561993, 20237000562013 y 20237000568813
Pantallazos de correo enviado sobre la finalización de la racionalización:</t>
  </si>
  <si>
    <t>Se evidencia cumplimiento de la actividad, en relación con los soportes reportados.</t>
  </si>
  <si>
    <t>Se evidencia la realización de mesas de trabajo de seguimiento en la implementación de racionalización del trámite "Declaratoria, revocatoria o cambio de nivel de intervención de un bien de interés cultural del ámbito Distrital"</t>
  </si>
  <si>
    <t>Realizar reuniones con las áreas con trámites y otros procedimientos administrativos registrados en el SUIT para la revisión y actualización de la información del inventario de trámites de la entidad inscritos en el SUIT y la Guía Distrital de Trámites y Servicios</t>
  </si>
  <si>
    <t>3 actas de reunión de revisión y actualización de la información del inventario de trámites de la entidad</t>
  </si>
  <si>
    <t>Reuniones de revisión y actualización de la información del inventario de trámites de la entidad inscritos en el SUIT y la Guía Distrital de Trámites y Servicios</t>
  </si>
  <si>
    <t>Número de radicado de Orfeo de las actas donde se evidencien las revisiones efectuadas.</t>
  </si>
  <si>
    <t>Áreas con trámites y otros procedimientos administrativos registrados en el SUIT</t>
  </si>
  <si>
    <t>33%
1</t>
  </si>
  <si>
    <t>75%
1</t>
  </si>
  <si>
    <t>Para este cuatrimestre se realizaron diferentes mesas de trabajo con los referentes de las dependencias de la Entidad que tienen trámites y OPAS con el fin de realizar la actualización de la Guía de Trámites y Servicios de Bogotá, así como, se revisó de manera conjunta con la Oficina Asesora de Planeación, la información registrada en el SUIT.</t>
  </si>
  <si>
    <t>Ver radicados Orfeo:
20237000312353
20237100143472
20237000366343
20237000128861
20237000283053
20237000222683
20237000188683</t>
  </si>
  <si>
    <r>
      <rPr>
        <b/>
        <sz val="11"/>
        <color rgb="FF000000"/>
        <rFont val="Arial"/>
      </rPr>
      <t xml:space="preserve">13-09-23 Auditor APS. </t>
    </r>
    <r>
      <rPr>
        <sz val="11"/>
        <color rgb="FF000000"/>
        <rFont val="Arial"/>
      </rPr>
      <t>Se evidencian actas de reunión según radicados de los meses mayo, julio, agosto y septiembre de los corrientes según registros ORFEO, referentes mesas de trabajo para actualizar la Guía de Trámites y Servicios de Bogotá referentes a la SCRD. En términos absolutos con respecto a la meta, se cumplieron y ejecutaron más de las previstas. 
 Al analizar el contenido de la ultima acta (20237000366343 del 2023-09-04) se evidencia revisión y monitoreo en el mes de agosto, pero no se concluye en el documento si se actualizó o no la información del inventario de trámites de la SCRD inscritos en el SUIT y la Guía Distrital de Trámites y Servicios. Será importante documentara la declaración de que el inventario de trámites de la SCRD inscritos en el SUIT y la Guía Distrital de Trámites y Servicios esta actualizado, máxime que según programación la actividad culmino el pasado 31 de agosto de los corrientes.</t>
    </r>
  </si>
  <si>
    <t>➤ Será importante analizar que la actividad no se concentre en el medio sino en el fin esperado, dado que realizar reuniones o mesas de trabajo son el medio para contar con la "actualización de la información del inventario de trámites de la entidad inscritos en el SUIT y la Guía Distrital de Trámites y Servicios", que a nuestro criterio es el producto esperado (efectividad),de lo contrario no hubiese tenido sentido las reuniones o mesas de trabajo (eficacia).
 ➤ El Acta de septiembre (20237000366343) tiene errores de radicación en documento, dado que hace falta el número de radicado, lo que significará determinar acciones para garantizar la integridad del mismo. 
 ➤ Analizar la importancia de incluir en los resultados de las revisiones y seguimientos el logros del propósito de las mismas, es decir, que se realizó la actualización correspondiente en el SUIT y la Guía, o que no fue necesario, dado que están actualizados.
➤ Recomendación: Armonizar los datos de la meta y programación cuatrimestral en los mismos términos del dato (absolutos), es este caso tal vez sería mejor indicar 1 para el primer cuatrimestre, y 2 para el segundo cuatrimestre. 
* Programada :  3 actas de reunión
(Cifra acumulada)
* Ejecutada : 7 actas de reunión
(Cifra acumulada)</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</si>
  <si>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Aunque el compromiso se reportó como cumplido al 100% en el 2do cuatrimestre, es importante destacar que:
- Se realizaron mesas de trabajo con la OAP, OTIC, Dirección de Gestión Corporativa y las dependencias misionales con trámites para seguimiento de la racionalización y actualización en el SUIT. 
- Se realizó la subsanación del radicado N°20237000366343 de conformidad con los comentarios generados por la Oficina de Control Interno.</t>
  </si>
  <si>
    <t>Los espacios fueron registrados con los radicados Orfeo N°: 20237000492793, 20237000523903, 20237000561773, 20237000561973, 20237000561993, 20237000562013 y 20237000568813</t>
  </si>
  <si>
    <t>Se incorpora solicitud de ajuste en relación con la programación de actividades para cada cuatrimestre, atendiendo una de las observaciones de control interno.
En relación con el reporte se evidencian ejecución de actividades para el III cuatrimestre</t>
  </si>
  <si>
    <t>Se evidencia ajuste de la actividad propuesta inicialmente, tendiendo las observaciones de la OCI.
 Se evidencia la realización de mesas de trabajo para el levantamiento del inventarios de trámites y Otros procedimientos administrativos registrados en el SUIT.</t>
  </si>
  <si>
    <t>Elaboración y publicación mensual del informe de encuestas de percepción del servicio</t>
  </si>
  <si>
    <t>11 informes de encuesta publicados en el micrositio de atención y servicios a la ciudadanía</t>
  </si>
  <si>
    <r>
      <rPr>
        <sz val="12"/>
        <color theme="1"/>
        <rFont val="Arial Narrow"/>
      </rPr>
      <t xml:space="preserve">11 </t>
    </r>
    <r>
      <rPr>
        <sz val="12"/>
        <color theme="1"/>
        <rFont val="Arial Narrow"/>
      </rPr>
      <t>Informes de encuestas de percepción del servicio</t>
    </r>
  </si>
  <si>
    <t>Informe encuestas</t>
  </si>
  <si>
    <t>44%
4</t>
  </si>
  <si>
    <t>29%
4</t>
  </si>
  <si>
    <t>27%
3</t>
  </si>
  <si>
    <t>Para este cuatrimestre se realizaron y se radicaron cinco informes sobre las encuestas de satisfacción y atenciones a la ciudadanía, estos corresponden a los meses de mayo, junio, julio, agosto y el informe del primer semestre de 2023.</t>
  </si>
  <si>
    <r>
      <rPr>
        <sz val="11"/>
        <color theme="1"/>
        <rFont val="Arial Narrow"/>
      </rPr>
      <t>Ver radicados Orfeo:
Mayo 20237000243823
Junio 20237000292133
Informes semestrales de encuestas y atenciones  20237000295743
Julio 20237000332613
Agosto: 20237000371273
Así mismo, se realizó la publicación de estos documentos en el micrositio de Atención y servicios a la ciudadanía:</t>
    </r>
    <r>
      <rPr>
        <sz val="11"/>
        <color rgb="FF0563C1"/>
        <rFont val="Arial Narrow"/>
      </rPr>
      <t xml:space="preserve">
https://culturarecreacionydeporte.gov.co/es/transparencia-acceso-informacion-publica/planeacion-presupuesto-informes/informes-encuestas-satisfaccion</t>
    </r>
  </si>
  <si>
    <r>
      <rPr>
        <b/>
        <sz val="11"/>
        <color rgb="FF000000"/>
        <rFont val="&quot;Arial Narrow&quot;, sans-serif"/>
      </rPr>
      <t xml:space="preserve">13-09-23 Auditor APS. </t>
    </r>
    <r>
      <rPr>
        <sz val="11"/>
        <color rgb="FF000000"/>
        <rFont val="&quot;Arial Narrow&quot;, sans-serif"/>
      </rPr>
      <t>Se evidencia informes de encuestas de percepción conforme a los radicados relacionados y su publicación en pagina WEB de la SCRD:
Se destaca la forma, el contenido y la ilustración de los últimos informes presentados y publicados, facilitando su lectura y forma agradable de presentarlos.</t>
    </r>
  </si>
  <si>
    <t>➤ Recomendación: Armonizar los datos de la meta y programación cuatrimestral en los mismos términos del dato (absolutos), es este caso tal vez sería mejor indicar 5 informes para el primer cuatrimestre, 3 para el segundo cuatrimestre, y 3 para el ultimo. De este modo podría conocerse como se estimaron los 11 informes programados, según meta. 
* Programado :  8 informes realizados y publicados
 (73%)  (Cifra acumulada)
Ejecutado:  9 informes realizados y publicados
 (82%)   (Cifra acumulada)</t>
  </si>
  <si>
    <t>Se realizó reunión con la Oficina Asesora de Planeación para revisar las observaciones realizadas por la Oficina de Control Interno. Acta con radicado Orfeo N°20237000476013, así como, se solicitó modificación de algunos ítems de la actividad en la solicitud de ajustes al Programa de Transparencia y Ética Pública 2023 a través del radicado Orfeo N° 20237000479813.
Para este cuatrimestre se realizaron y se radicaron tres informes sobre las encuestas de satisfacción y atenciones a la ciudadanía, estos corresponden a los meses de septiembre, octubre y noviembre 2023.</t>
  </si>
  <si>
    <t>Ver radicados Orfeo:
Septiembre: 20237000428163
octubre: 20237000476313
Noviembre: 20237000557413
Así mismo, se realizó la publicación de estos documentos en el botón de transparencia de la página web https://www.culturarecreacionydeporte.gov.co/es/transparencia-acceso-informacion-publica/planeacion-presupuesto-informes/informes-encuestas-satisfaccion</t>
  </si>
  <si>
    <t>Se evidencia ajuste de la actividad propuesta inicialmente, tendiendo las observaciones de la OCI.
 Se evidencia la realización de encuestas de satisfacción de los meses de septiembre, octubre y noviembre de 2023</t>
  </si>
  <si>
    <t>Componente 5: APERTURA DE INFORMACIÓN Y DATOS ABIERTOS</t>
  </si>
  <si>
    <t>Realizar seguimiento a la actualización de las capas de información geográfica publicadas de la Entidad en el portal de Datos Abiertos Bogotá</t>
  </si>
  <si>
    <t>Capas actualizadas de la Entidad 
publicadas en el Portal de Datos 
Abiertos Bogotá</t>
  </si>
  <si>
    <t>El link se encuentra actualizado, teniendo en cuenta que  no se han generado capas nuevas</t>
  </si>
  <si>
    <t>https://datosabiertos.bogota.gov.co/organization/culura-recreacion-y-deporte</t>
  </si>
  <si>
    <t>Se evidencia información reportada por parte de la SCRD</t>
  </si>
  <si>
    <r>
      <rPr>
        <b/>
        <sz val="11"/>
        <color rgb="FF000000"/>
        <rFont val="&quot;Arial Narrow&quot;, sans-serif"/>
      </rPr>
      <t>13-09-23 Auditor APS.</t>
    </r>
    <r>
      <rPr>
        <sz val="11"/>
        <color rgb="FF000000"/>
        <rFont val="&quot;Arial Narrow&quot;, sans-serif"/>
      </rPr>
      <t xml:space="preserve"> Conforme a declaración del responsable en el presente documento, se evidencia:
 - No se han generado Capas Nuevas
 - El link se encuentra actualizado (SIC)
 Es decir, de lo anterior y según argumentos consignados, el seguimiento que indica la actividad será lo contenido y descrito en este documento, y el resultado de la medición de la meta es cero (0) dado la forma como se redacto la meta, el producto y la evidencia (Capas actualizadas de la Entidad publicadas en el Portal de Datos Abiertos Bogotá)</t>
    </r>
  </si>
  <si>
    <t>➤ Analizar la coherencia entre la actividad y meta, producto y evidencia formulada, para que los resultados se presenten como unidad de materia. Es decir, "Realizar seguimiento a la actualización de las capas de información geográfica publicadas de la Entidad en el portal de Datos Abiertos Bogotá" no da cuenta de su acción con la evidencia planteada "Capas actualizadas de la Entidad publicadas en el Portal de Datos Abiertos Bogotá". Aunque ese sea el propósito del seguimiento. 
 ➤ La estimación de la programación cuatrimestral esta a razón de la actividad pero no de la meta y el producto, lo que significará analizar y determinar coherencia entre la actividad, la meta, el producto y la evidencia. Es decir, considerando que el presente documento sea la evidencia del seguimiento, podría concluirse que se realizó, pero si se mide en virtud de la meta, producto y evidencia seria cero (0), dado que "...no se han generado capas nuevas..." y por lo tanto no ha requerido actualizarse, e interprétese que lo que esta en el portal esta actualizado.
 (Acumulado 66,6%)
 Nota: Considerando el presente documento, como evidencia del seguimiento, acción rectora de la actividad.</t>
  </si>
  <si>
    <t>El link se tiene actualizado, no se encuentra información adicional a reportar para este cuatrimestre</t>
  </si>
  <si>
    <t>El link se encuentra en funcionamiento y actualizado en función de los soportes presentados.</t>
  </si>
  <si>
    <t>Revisado el link de https://datosabiertos.bogota.gov.co/organization/culura-recreacion-y-deporte, no se indentifca con claridad si se realizaron actualizaciones para el último cuatrimestre.</t>
  </si>
  <si>
    <t>Se recomienda que al momento de formulas acciones relacionadas con este componente la descricpición de las actividades y sus entregables sean claros, con el fin de poder determinar el cumplimiento</t>
  </si>
  <si>
    <t>Entrega de información en lenguaje sencillo que de cuenta de la gestión institucional</t>
  </si>
  <si>
    <t>Traducir a lenguaje claro documentos con información de trámites y servicios de la SCRD</t>
  </si>
  <si>
    <t>1 documentos traducidos a lenguaje claro</t>
  </si>
  <si>
    <t>Documentos traducidos a lenguaje claro</t>
  </si>
  <si>
    <t>Número de radicado en Orfeo de la nueva versión del documento</t>
  </si>
  <si>
    <t>Dirección de Gestión Corporativa - Relación con la Ciudadanía
 Oficina Asesora de Comunicaciones</t>
  </si>
  <si>
    <t>Áreas de la SCRD que lideran los trámites inscritos en el SUIT y la guía de trámites del Distrito</t>
  </si>
  <si>
    <t>Para este cuatrimestre se realizaron dos acciones con el fin de darle cumplimiento a la actividad, las cuales, se relacionan a continuación:
* Se realizó una mesa de trabajo con la Veeduría, integrantes de la Subdirección de Infraestructura y Patrimonio Cultural e integrantes del equipo de Relacionamiento con la Ciudadanía, donde se realizaron ajustes a una plantilla de respuesta de uso frecuente para la atención de los trámites de la dependencia, esta se soporta con el radicado Orfeo 20237000346233; se pueden encontrar en documentos del radicado en mención, la versión del documento final.
* Se realizó una mesa de trabajo con la Veeduría Distrital y el equipo de Relacionamiento con la Ciudadanía para realizar la actualización y traducción a lenguaje claro de la Carta de Trato Digno, este documento se publicó en forma de infografía en el micrositio actualizado de Atención a la Ciudadanía.</t>
  </si>
  <si>
    <t xml:space="preserve">Ver radicados Orfeo:
20237000346233
20237000365423
Ver enlace:
https://culturarecreacionydeporte.gov.co/es/atencion-ciudadania/carta-trato-digno </t>
  </si>
  <si>
    <r>
      <rPr>
        <b/>
        <sz val="11"/>
        <color rgb="FF000000"/>
        <rFont val="&quot;Arial Narrow&quot;, sans-serif"/>
      </rPr>
      <t xml:space="preserve">13-09-23 Auditor APS. </t>
    </r>
    <r>
      <rPr>
        <sz val="11"/>
        <color rgb="FF000000"/>
        <rFont val="&quot;Arial Narrow&quot;, sans-serif"/>
      </rPr>
      <t>Conforme a registros y evidencias relacionadas, se evidencia de mesas de trabajo y entrenamiento para traducir a lenguaje claro documentos de la SCRD, con especial atención de la Carta de trato digno. Asimismo, se evidencia de un modelo de respuesta de una dependencia, involucrando recomendaciones de la Veeduría Distrital en traducirlo a lenguaje claro (plantilla de respuesta de uso frecuente, Rad. 20237000346233).
Aunque no se evidencian registros de segunda línea, de acuerdo con lo anterior, se concluye como actividad ejecutada y terminada.</t>
    </r>
  </si>
  <si>
    <t>Mantener actualizado el Link de transparencia con la información presupuestal de la entidad correspondiente al ítem 4.1 Presupuesto general de ingresos, gastos e inversión.</t>
  </si>
  <si>
    <t>Link Actualizado con informes</t>
  </si>
  <si>
    <t>Informe Publicado</t>
  </si>
  <si>
    <t>Pantallazo link actualizado</t>
  </si>
  <si>
    <t>Para el segundo cuatrimestre se publicaron ocho modificaciones presupuestales.</t>
  </si>
  <si>
    <t>Pantallazo con publicaciones del link Y link de consulta
https://www.culturarecreacionydeporte.gov.co/es/transparencia-acceso-informacion-publica</t>
  </si>
  <si>
    <r>
      <rPr>
        <b/>
        <sz val="11"/>
        <color rgb="FF000000"/>
        <rFont val="&quot;Arial Narrow&quot;, sans-serif"/>
      </rPr>
      <t xml:space="preserve">13-09-23 Auditor APS. </t>
    </r>
    <r>
      <rPr>
        <sz val="11"/>
        <color rgb="FF000000"/>
        <rFont val="&quot;Arial Narrow&quot;, sans-serif"/>
      </rPr>
      <t>Conforme a registros de la evidencia estimada (Pantallazo link actualizado), no se evidencia en repositorio indicado por la OAP. No obstante, al hacer la consulta en el link, se evidencia información publicada de ocho documentos (Tipo Resolución) publicados en el periodo verificado. Sin embargo, el mecanismo de control no será efectivo en la medida que no se conozca lo que debió publicarse en ese periodo objeto de verificación y con base en lineamientos normativos vigentes. Al respecto será de mayor impacto, si el elemento de control para verificación es el Esquema de publicación de la información SCRD vigente.</t>
    </r>
  </si>
  <si>
    <t>➤ Sugerimos usar como mecanismo de control usar el Esquema de publicación de la información SCRD vigente, dado que allí se indicaría (conforme a buenas practicas según MITIC) de responsables de producción y actualización de la información publicada en pagina WEB, y frecuencias de actualización, entre otras. Lo anterior permitirá a la SCRD contar con seguridad razonable de la información publicada versus lineamientos normativos exigibles para la SCRD.
 (Acumulado 66,6%)</t>
  </si>
  <si>
    <t>Para el III cuatrimestre se cuenta con 7 modificaciones presupuestales, en relación con las necesidades de la Entidad.
En relación con la observación de control interno la OAP realiza seguimiento al link de transparencia teniendo en cuenta el esquema de publicación de norma.</t>
  </si>
  <si>
    <t>https://www.culturarecreacionydeporte.gov.co/es/transparencia-acceso-informacion-publica/planeacion-presupuesto-informes/modificaciones-presupuestales</t>
  </si>
  <si>
    <t>Se evidencia publicación actualizada de las modificaciones presupuestales</t>
  </si>
  <si>
    <t>De acuerdo con la información publicada: https://www.culturarecreacionydeporte.gov.co/es/transparencia-acceso-informacion-publica/planeacion-presupuesto-informes/modificaciones-presupuestales, se evidenciaron para el último cuatrimestre 7 Resoluciones de modificación de prespuesto y/o traslados. Sin embargo, el mecanismo de control no será efectivo en la medida que no se conozca lo que debió publicarse en ese periodo objeto de verificación y con base en lineamientos normativos vigentes. Al respecto será de mayor impacto, si el elemento de control para verificación es el Esquema de publicación de la información SCRD vigente.</t>
  </si>
  <si>
    <t>Sugerimos usar como mecanismo de control usar el Esquema de publicación de la información SCRD vigente, dado que allí se indicaría (conforme a buenas practicas según MITIC) de responsables de producción y actualización de la información publicada en pagina WEB, y frecuencias de actualización, entre otras. Lo anterior permitirá a la SCRD contar con seguridad razonable de la información publicada versus lineamientos normativos exigibles para la SCRD.</t>
  </si>
  <si>
    <t>Mantener actualizado el Link de transparencia con la información de ejecución presupuestal, correspondiente al ítem 4.2 - Ejecución presupuestal y estados financieros.</t>
  </si>
  <si>
    <t>Se publican los informes presupuestales de los meses de abril, mayo ,junio y julio respectivamente</t>
  </si>
  <si>
    <t>Informes publicados en link de transparencia y pantallazos
https://www.culturarecreacionydeporte.gov.co/es/transparencia-acceso-informacion-publica/planeacion-presupuesto-informes/ejecucion-presupuestal</t>
  </si>
  <si>
    <r>
      <rPr>
        <b/>
        <sz val="11"/>
        <color rgb="FF000000"/>
        <rFont val="&quot;Arial Narrow&quot;, sans-serif"/>
      </rPr>
      <t xml:space="preserve">13-09-23 Auditor APS. </t>
    </r>
    <r>
      <rPr>
        <sz val="11"/>
        <color rgb="FF000000"/>
        <rFont val="&quot;Arial Narrow&quot;, sans-serif"/>
      </rPr>
      <t>Conforme a registros de la evidencia estimada (Pantallazo link actualizado), no se evidencia en repositorio indicado por la OAP. No obstante, al hacer la consulta en el link, se evidencia información publicada en el periodo verificado. Sin embargo, el mecanismo de control no será efectivo en la medida que no se conozca lo que debió publicarse en ese periodo objeto de verificación y con base en lineamientos normativos vigentes. Al respecto será de mayor impacto, si el elemento de control para verificación es el Esquema de publicación de la información SCRD vigente.</t>
    </r>
  </si>
  <si>
    <t>En relación con el numeral 4,2 Ejecución Presupuestal, se encuentra con los respectivos informes a corte de noviembre, el cual se publicó en diciembre y el de diciembre se publica en el mes de enero de 2024.</t>
  </si>
  <si>
    <t>https://www.culturarecreacionydeporte.gov.co/es/transparencia-acceso-informacion-publica/planeacion-presupuesto-informes/ejecucion-presupuestal</t>
  </si>
  <si>
    <t>Se cuenta con información actualizada en link de trasparencia numeral 4,2</t>
  </si>
  <si>
    <t>De acuerdo con la información publicada: https://www.culturarecreacionydeporte.gov.co/es/transparencia-acceso-informacion-publica/planeacion-presupuesto-informes/ejecucion-presupuestal, se evidenció información presupuestal a noviembre 2023.</t>
  </si>
  <si>
    <t>Se recomienda una vez se realice el cierre de la vigencia 2023 publicar la información pertinente en los ítems de 4.2.3. Territorialización de la inversión del Sector y 4.2.1 Ejecución presupuestal de la SCRD</t>
  </si>
  <si>
    <t>Elaborar un instrumento de gestión que contenga acciones de estandarización, apertura y divulgación de información geográfica para el aprovechamiento de la información pública.</t>
  </si>
  <si>
    <t>1 instrumento elaborado y publicado en mapa de procesos</t>
  </si>
  <si>
    <t>Instrumento Publicado</t>
  </si>
  <si>
    <t xml:space="preserve">Instrumento </t>
  </si>
  <si>
    <t>Dirección observatorio y gestión del conocimiento</t>
  </si>
  <si>
    <t>Se presenta proyecto de protocolo para revisión, aprobación y publicación respectivamente.</t>
  </si>
  <si>
    <t xml:space="preserve">Se carga documento en fase de revisión por parte del proceso </t>
  </si>
  <si>
    <t>13-09-23 Auditor APS. Conforme a registros en repositorio indicado por la OAP. se evidencia documento propuesta, así:
 Sin embargo, es difícil determinar que el avance de la actividad esta en el 50% conforme a programación cuatrimestral considerando los argumentos de seguimiento indicados por primera y segunda línea.</t>
  </si>
  <si>
    <t>Se radica propuesta con lineamientos para la gestión de los datos relacionada con información geográfica en los diferentes componentes y herramientas de CultuRed_Bogotá, tanto para los que están en
construcción como para los que están en proceso de ajuste y adaptación.</t>
  </si>
  <si>
    <t>Radicado o 20239100576273</t>
  </si>
  <si>
    <t>Se evidencia cumplimiento de la acción propuesta</t>
  </si>
  <si>
    <t>De acuerdo con el radicado No.20239100576273 se encuentra el documento: Protocolo de gestión de datos de
 información geográfica en
 CultuRed_Bogotá, con fecha de junio 2023. No obstante en el Sistema aparece firmado y finalizado el 27/12/2023</t>
  </si>
  <si>
    <t>Se recomienda valorar el avance conforme a estimación de programación cuatrimestral, facilitando la lectura para seguimiento y verificación.</t>
  </si>
  <si>
    <t>Componente 6: PARTICIPACIÓN E INNOVACIÓN EN LA GESTIÓN PÚBLICA</t>
  </si>
  <si>
    <t>Generar espacios de diálogo directo entre el equipo directivo de SCRD, los agentes y organizaciones locales</t>
  </si>
  <si>
    <t xml:space="preserve">Inventario de diálogos </t>
  </si>
  <si>
    <t xml:space="preserve">Listado de diálogos con los grupos de interés </t>
  </si>
  <si>
    <t xml:space="preserve">Listado con numero de radicado </t>
  </si>
  <si>
    <t>Para el segundo cuatrimestre se cuenta con evidencia de participación en el marco de los diálogos con los grupos de interés</t>
  </si>
  <si>
    <t xml:space="preserve">Se consolida listado de participación en diálogos </t>
  </si>
  <si>
    <t>Se evidencia micrositio en funcionamiento y con articulación del sector cultura recreación y deporte</t>
  </si>
  <si>
    <r>
      <rPr>
        <sz val="11"/>
        <color rgb="FF0000FF"/>
        <rFont val="Arial Narrow"/>
      </rPr>
      <t xml:space="preserve">En dirección electrónica (Drive) se evidencia listado consolidado de participación en diálogos.
</t>
    </r>
    <r>
      <rPr>
        <u/>
        <sz val="11"/>
        <color rgb="FF0000FF"/>
        <rFont val="Arial Narrow"/>
      </rPr>
      <t>https://docs.google.com/spreadsheets/d/1xkk2YCJAqtMqmcC8URfLpi4MoY9o9T7I/edit#gid=358272935</t>
    </r>
  </si>
  <si>
    <t>Sin observaciones y/o recomendaciones</t>
  </si>
  <si>
    <t xml:space="preserve">En el marco de los diálogos para el tercer cuatrimestre se consolido las síguete información:
Inventario repositorio documental Diálogos Ciudadanos y Rendición de Cuentas 
Matriz Inventario Diálogos Ciudadanos sobre la Cultura Ciudadana 2022-2023 
Balance Acumulado Diálogos Ciudadanos para la Cultura Ciudadana 2020-2023 
Reporte 2023 Oficina Asesora de Planeación SCRD- inventario diálogos ciudadanos 
Acta de revisión de productos de diálogos ciudadanos </t>
  </si>
  <si>
    <t xml:space="preserve">Lo numero de Orfeo de soporte son los siguientes:
20239200541793  
20239200542093  
20239200542163  
20239200543073  
20239200558853  </t>
  </si>
  <si>
    <t xml:space="preserve">Se evidencia cumplimiento de la acción </t>
  </si>
  <si>
    <t>De acuerdo con la revisión efectuada se identificó la siguiente información: 
 En el Drive destinado para el registro de evidencias:https://drive.google.com/drive/folders/10_IXGsRib_DKvTj30LAgDnaVcCmHr8OZ se econtro documento denominado: SOPORTES, el cual contiene: Desarrollo herramienta tecnológica de geoespacialización y georeferenciación de artistas y colectivos: Se diseña herramienta tecnológica para la ubicación geográfica de las personas que tienen distintas habilidades para desarrollar, crear o producir actividades artísticas o relacionadas con el arte: https://www.prototipos-sicc.com/app/observatorio/mapas. Diseñar un sistema de monitoreo del Plan Anual de Investigaciones para las entidades que conforman el Sector Cultura, Recreación y Deporte: Se diseña un sistema de monitoreo para el Plan Anual de Investigaciones para las entidades que conforman el Sector Cultura, Recreación y Deporte https://www.prototipos-sicc.com/app/observatorio/pai/2023.
 Radicados: 20239200541793 del 13/12/2023 Inventario Respositorio Documental Diálogos Ciudadanos y Rendición de Cuentas, 2023920054179300003 archivo en excel: Inventario repositorio documental Diálogos Ciudadanos 2023, 20239200542093 Matriz Inventario Diálogos Ciudadanos sobre la Cultura Ciudadana 2022-2023, 20239200542163 Balance Acumulado Diálogos Ciudadanos para la Cultura Ciudadana 2020-2023, 20239200543073 Reporte formato de inventario diálogos ciudadanos reportado a la Oficina Asesora de Planeación, 2023920054307300002 archivo en excel Inventario Dialogos Ciudadanos y Audiencia Publica de Rendición Públicas Ciudadanas_SCRD_2023, 20239200558853 documento en tramite</t>
  </si>
  <si>
    <t>Culturad Bogotá (repositorios y lenguaje controlado)</t>
  </si>
  <si>
    <t>Desarrollo herramienta tecnológica de geoespacialización y y georeferenciacion de artistas y colectivos</t>
  </si>
  <si>
    <t>Desarrollo tecnológico</t>
  </si>
  <si>
    <t>Link micrositio</t>
  </si>
  <si>
    <t>Se  diseña herramienta tecnológica para la ubicación geográfica de las personas que tienen distintas habilidades para desarrollar, crear o producir actividades artísticas o relacionadas con el arte.</t>
  </si>
  <si>
    <t>https://www.prototipos-sicc.com/app/observatorio/mapas</t>
  </si>
  <si>
    <t>Se evidencia  herramienta tecnológica de geoespacialización y y georreferenciación de artistas y colectivos
https://www.prototipos-sicc.com/app/observatorio/mapas</t>
  </si>
  <si>
    <t>Se cumplió el 100% para el segundo avance.</t>
  </si>
  <si>
    <t>Reportada para el segundo avance</t>
  </si>
  <si>
    <t>El área cumplió al 100% la actividad en el segundo cuatrimestre.</t>
  </si>
  <si>
    <t>Participar en los encuentros con la Red de Gestión de conocimiento</t>
  </si>
  <si>
    <t>Diseñar un sistema de monitoreo del Plan Anual de Investigaciones para las entidades que conforman el Sector Cultura, Recreación y Deporte</t>
  </si>
  <si>
    <t>Sistema de monitoreo del Plan Anual de Investigaciones para las entidades que conforman el Sector Cultura, Recreación y Deporte</t>
  </si>
  <si>
    <t>Micrositio web</t>
  </si>
  <si>
    <t>Se diseña un sistema de monitoreo para el Plan Anual de Investigaciones para las entidades que conforman el Sector Cultura, Recreación y Deporte</t>
  </si>
  <si>
    <t>https://www.prototipos-sicc.com/app/observatorio/pai/2023</t>
  </si>
  <si>
    <r>
      <rPr>
        <sz val="11"/>
        <color rgb="FF0000FF"/>
        <rFont val="Arial Narrow"/>
      </rPr>
      <t xml:space="preserve">Se evidencia sistema de monitoreo para el Plan Anual de Investigaciones para las entidades que conforman el Sector Cultura, Recreación y Deporte
</t>
    </r>
    <r>
      <rPr>
        <u/>
        <sz val="11"/>
        <color rgb="FF0000FF"/>
        <rFont val="Arial Narrow"/>
      </rPr>
      <t>https://www.prototipos-sicc.com/app/observatorio/pai/2023</t>
    </r>
  </si>
  <si>
    <t>INTEGRIDAD:
Se refiere a la incorporación consciente de valores, principios y normas éticas, para mantener y dar prioridad a los intereses públicos y a la responsabilidad social, por encima de los intereses particulares.</t>
  </si>
  <si>
    <t>Componente 7: PROMOCIÓN DE LA INTEGRIDAD Y LA ÉTICA PÚBLICA</t>
  </si>
  <si>
    <t>1 Plan de Integridad 2023 de la SCRD elaborado y publicado</t>
  </si>
  <si>
    <t>Plan de Integridad 2023 de la SCRD</t>
  </si>
  <si>
    <t>Números de radicado de la pieza de comunicación de publicación en página web y Cultunet y del Plan de Integridad 2023 de la SCRD</t>
  </si>
  <si>
    <t>Grupo Interno de Trabajo de Gestión de Talento Humano</t>
  </si>
  <si>
    <t>Desde el GITGTH se realizó la actualización y publicación del Plan de Integridad el cual se puede consultar en cultunet y en la página web de la SCRD.</t>
  </si>
  <si>
    <t>https://intranet.culturarecreacionydeporte.gov.co/sites/default/files/archivos_paginas/plan_de_integridad_2023.pdf#overlay-context=mipg/documentacion-del-sistema-de-gestion-mipg/procesos-de-apoyo/gestion-de-talento-humano</t>
  </si>
  <si>
    <t>Se evidencia la actualización y publicación del plan de integridad de la SCRD para la vigencia 2023.
este plan fue radicado en Orfeo el 23/12/2022.</t>
  </si>
  <si>
    <t>Se recomienda tener en cuenta que la fecha propuesta para el cumplimiento de la acción fue a partir del 1/01/2023, y la actividad se cumplió durante diciembre de 2022. Por lo cuál para esta vigencia se debió establecer la actividad de actualizar y publicar el plan de integridad de la vigencia 2024. Puesto que no es acorde proponer una acción que ya estaba cumplida.</t>
  </si>
  <si>
    <t>Este plan se remitió a la Oficina Asesora de Planeación en el mes de diciembre ya que debido a que el mes de enero es un mes en el que el personal no esta contratado o está de vacaciones, Talento Humano adelanta la revisión y actualización de sus planes, por tal motivo los planes de Talento de la vigencia 2024 se actualizaron y aprobaron en el mes de diciembre de la vigencia 2023</t>
  </si>
  <si>
    <t>Informe ejecución y cumplimiento plan de integridad 2023 Orfeo 20237300568533
Creación plan de integridad 2024 Orfeo 	20237300569143</t>
  </si>
  <si>
    <t>Se evidencia informe de seguimiento al plan de integridad 2023 y
Se evidencia creación y publicación del plan de integridad para la vigencia 2024</t>
  </si>
  <si>
    <t>El área cumplió al 100% la actividad en el primer cuatrimestre, ya que, se formuló cómo actividad: " Plan de Integridad 2023 de la SCRD elaborado y publicado"</t>
  </si>
  <si>
    <t xml:space="preserve">Elaborar y publicar en el portal web y Cultunet el seguimiento del Plan de Integridad 2023 de la SCRD </t>
  </si>
  <si>
    <t xml:space="preserve">2 seguimientos del Plan de Integridad 2023 de la SCRD </t>
  </si>
  <si>
    <t>Seguimientos del Plan de Integridad 2023 de la SCRD</t>
  </si>
  <si>
    <t>Números de radicado del seguimientos del Plan de Integridad 2023 de la SCRD</t>
  </si>
  <si>
    <t>Se elaboró en el mes de julio la Encuesta diagnostico valores integridad de la SCRD, la cual fue remitida a la comunidad institucional mediante correo electrónico, se realiza la socialización de los resultados obtenidos con el Grupo de Gestores de la entidad. Así mismo, se realizó la publicación del informe en Cultunet, para conocimiento de la comunidad institucional.</t>
  </si>
  <si>
    <t>La información de las actividades realizadas reposan en el expediente virtual de Orfeo: 202373005704700001E y la publicación del resultado de la encuesta se encuentra publicada en Cultunet.</t>
  </si>
  <si>
    <t>La actividad propuesta indica: Elaborar y publicar en el portal web y Cultunet el seguimiento del Plan de Integridad 2023 de la SCRD . En el radicado de Orfeo remitido como evidencia: 202373005704700001E, se encuentran soportes que evidencian el cumplimiento de acciones propuestas en el plan de integridad, sin embargo, la actividad indica que se debe elaborar y publicar tanto en la página web como en CULTUNET, una herramienta seguimiento que permita evidenciar el grado de cumplimiento de cada una de las actividades propuestas. Por lo tanto se deben reportar los  links de publicación que demuestren el cumplimiento de la acción.</t>
  </si>
  <si>
    <t>Es necesario ajustar el porcentaje de cumplimiento reportado en las columnas M,N y O, ya que, el 100% debe estar distribuido entre los tres cuatrimestres o en el o los cuatrimestres que se cumplan con las actividades propuestas. En este caso dado que durante el primer y segundo cuatrimestre no se ha cumplido con las acciones propuestas el 100% debe quedar en la columna O del cuarto trimestre.</t>
  </si>
  <si>
    <t>La ejecución de los planes se publicó en Cultunet, esta noticia puede ser consultada en el  enlace que se anexa en la casilla de evidencia</t>
  </si>
  <si>
    <r>
      <rPr>
        <sz val="11"/>
        <color theme="1"/>
        <rFont val="Arial Narrow"/>
      </rPr>
      <t xml:space="preserve">Informe ejecución y cumplimiento plan de integridad 2023 Orfeo 20237300568533
Cultunet:
</t>
    </r>
    <r>
      <rPr>
        <u/>
        <sz val="11"/>
        <color rgb="FF1155CC"/>
        <rFont val="Arial Narrow"/>
      </rPr>
      <t xml:space="preserve">https://intranet.culturarecreacionydeporte.gov.co/informacion-institucional/informes-de-ejecucion-de-los-planes-desarrollados-en-2023
</t>
    </r>
    <r>
      <rPr>
        <sz val="11"/>
        <color theme="1"/>
        <rFont val="Arial Narrow"/>
      </rPr>
      <t>Página web:
Pendiente de publicar por el equipo de comunicaciones, la solicitud se realizó el día 03/01/2024</t>
    </r>
  </si>
  <si>
    <t>Se evidencia informe de seguimiento al plan de integridad 2023</t>
  </si>
  <si>
    <t>En CULTUNET se puede evidenciar en el link:https://intranet.culturarecreacionydeporte.gov.co/informacion-institucional/informes-de-ejecucion-de-los-planes-desarrollados-en-2023 el seguimiento realizado a la ejecución del plan de integridad de la vigencia 2023.</t>
  </si>
  <si>
    <t>Conformación del equipo de gestores de integridad de la SCRD</t>
  </si>
  <si>
    <t>Acto administrativo conformación equipo de Gestores de Integridad</t>
  </si>
  <si>
    <t>Publicación en link de transparencia acto administrativo</t>
  </si>
  <si>
    <t>Equipo de gestores de integridad</t>
  </si>
  <si>
    <t>Se realizó la conformación del Grupo de Gestores de Integridad de la SCRD durante el primer trimestre del año, la conformación de este grupo de gestores se reconoció de manera oficial mediante la Resolución 127 de 2023</t>
  </si>
  <si>
    <t>En el expediente virtual de Orfeo del Plan de Gestión de Integridad 202373005704700001E, reposa la Resolución que reconoce y oficializa la constitución del Grupo de Gestores de Integridad de la entidad mediante el radicado 20237300121923</t>
  </si>
  <si>
    <t>Se evidencia a través de la elección del grupo de gestores de la SCRD de la vigencia 2023 a través de la  RESOLUCIÓN No. 173 DE 27 DE MARZO DE 2023</t>
  </si>
  <si>
    <t>Es necesario ajustar el porcentaje de cumplimiento reportado en las columnas M,N y O, ya que, el 100% se cumplió durante los cuatrimestres 1 y 2 , y no será necesario reportar información en el tercer cuatrimestre, la columna O debe quedar en 0%</t>
  </si>
  <si>
    <t>Atendiendo la observación y teniendo en cuenta que la actividad ya se cumplido para el III cuatrimestre no se reporta nada</t>
  </si>
  <si>
    <t>Realizar capacitación al equipo de gestores de integridad</t>
  </si>
  <si>
    <t xml:space="preserve">Realizar 2 procesos de capacitación </t>
  </si>
  <si>
    <t>Capacitación a gestores de integridad</t>
  </si>
  <si>
    <t>Material de soporte y listado de asistencia</t>
  </si>
  <si>
    <t>En el marco del cumplimiento del Plan de Gestión de Integridad, el GITGTH ha realizado durante el transcurso de la vigencia 2023, 4 procesos de capacitación, no solo al equipo de Gestores de Integridad, también a la comunidad institucional discriminados de la siguiente manera:
1. Charla virtual ¡Integridad para entender, vivir y sentir ! - 16 de marzo de 2023
2. Capacitación virtual “Directrices para la atención y gestión de denuncias por posibles actos de corrupción”, organizada por la Oficina de Control Interno Disciplinario y el equipo de Atención al Ciudadano de la Dirección de Gestión Corporativa y Relación con el Ciudadano - 24 de mayo 2023
3. Taller presencial “Fortalecimiento habilidades del grupo Gestores de Integridad” - 28 de agosto de 2023
4. Charla virtual “Conflicto de Intereses” - 30 de agosto de 2023</t>
  </si>
  <si>
    <t>Las evidencias de estos procesos de capacitación reposan en el expediente virtual de Orfeo 202373005704700001E, en donde se podrán consultar los siguientes radicados:
- Charla 1: 20237300117853
- Capacitación 2: 20237300213463
- Taller presencial: 20237300353163
- Charla virtual 4: 20237300360353</t>
  </si>
  <si>
    <t>De conformidad con lo diligenciado en las columnas M,N y O, durante el segundo cuatrimestre se realizó una capacitación y durante el tercer cuatrimestre se realizará otra.
Para este reporte se toma como evidencia  el  Taller presencial “Fortalecimiento habilidades del grupo Gestores de Integridad” - 28 de agosto de 2023, dado que la actividad como esta propuesta indica capacitación específica a los gestores de integridad, y este taller estuvo dirigido a ellos.</t>
  </si>
  <si>
    <t>Se recomienda tener en cuenta que se debe realizar otra capacitación específica a los gestores de integridad durante el tercer cuatrimestre.</t>
  </si>
  <si>
    <t>No se realizó una capacitación durante el tercer cuatrimestre dado que  aunque el plan indica hacer dos capacitaciones, realmente si hicieron 4 en todo el año, es importante aclarar que estos procesos de capacitación se encuentran asociados a los planes formulados por Talento Humano con un cronograma y presupuesto asignado</t>
  </si>
  <si>
    <t>Para el tercer perdido no se registran capacitaciones, pero en relación con la meta programada para la vigencia si se cumplido, es decir se tenían previstas dos capacitaciones y se realizaron</t>
  </si>
  <si>
    <t xml:space="preserve">Se toma como soporte las (4) capacitaciones realizadas durante la vigencia 2023, tres (3) a toda al comunidad institucional y (1) taller específico presencial a los gestores de integridad.
</t>
  </si>
  <si>
    <t>Se recomienda al área de Talento Humano en el momento de formulación de futuras acciones que sí las capacitaciones se formulan para toda la entidad no indicar que la capacitación es específica para los gestores de integridad, o anexar el soporte que evidencie que todos los gestores de integridad participaron en todas las capacitaciones que se adjunten como evidencia.
De igual manera se diligencio en la columna O, que se realizaría 1 (una) capacitación en el tercer cuatrimestre de la vigencia 2023 por lo que no guarda relación la columna O con el reporte cualitativo de el presente cuatrimestre.</t>
  </si>
  <si>
    <t>Participar en las jornadas adelantadas por la administración distrital, relacionada con la política de integridad y conflicto de intereses.</t>
  </si>
  <si>
    <t>Citación de asistencia a los eventos de socialización</t>
  </si>
  <si>
    <t>La SCRD se encuentra participando en la segunda fase de Senda de Integridad, estrategia diseñada por la Secretaría General que tiene como finalidad busca la construcción colectiva en torno a la lucha contra la corrupción.
Durante esta segunda fase de la estrategia el enfoque es la participación ciudadana, en donde se invita a la ciudadanía a que se conviertan también en gestores de integridad y se unan al diseño de los nuevos retos que tendrán que enfrentar las entidades públicas para avanzar en cuatro temas específicos: apropiación de valores del servicio público, fortalecimiento de la transparencia en las entidades del Distrito, empoderamiento de los gestores de integridad y declaración de conflictos de interés.
Para esto desde la SCRD se dió inicio con la publicación de "Carta de un senderista - senda de integridad" en la página web, una de las actividades solicitadas, Así mismo, se realizó la Divulgación conversatorio “Dia Nacional de la Lucha contra la Corrupción: Avances, retos y desafíos institucionales”. La evidencia de esta actividad reposa en el expediente virtual de Orfeo</t>
  </si>
  <si>
    <t xml:space="preserve">La evidencia de esta actividad reposa en el expediente virtual de Orfeo 202373005704700001E, en donde se podrán consultar en los siguientes radicados: 20237300360183 y 20237300373423  
</t>
  </si>
  <si>
    <t>Se evidencia el cumplimiento de las actividades propuestas, la SCRD ha participado en las jornadas adelantadas por la administración distrital, relacionada con la política de integridad y conflicto de intereses.</t>
  </si>
  <si>
    <t>Se cumplió con la actividad propuestas, dentro de las fechas establecidas.</t>
  </si>
  <si>
    <t>Para el tercer cuatrimestre</t>
  </si>
  <si>
    <t>Socializar el procedimiento de Trámites de Conflicto de Interés y Recusaciones que se adopte en la SCRD</t>
  </si>
  <si>
    <t>2 Socializaciones del procedimiento de Trámites de Conflicto de Interés y Recusaciones que se adopte en la SCRD
(una semestral)</t>
  </si>
  <si>
    <t>Socializaciones del procedimiento de Trámites de Conflicto de Interés y Recusaciones que se adopte en la SCRD</t>
  </si>
  <si>
    <t xml:space="preserve">Número de radicado de la presentación y de la asistencia de los servidores y servidoras </t>
  </si>
  <si>
    <t>Control Interno Disciplinario</t>
  </si>
  <si>
    <t>Se realizaron mesas de trabajo para la revisión y actualización del procedimiento de Conflictos de Interés, posteriormente se realizó el cargue inicial del procedimiento en el aplicativo Cultunet, para posteriormente realizar la actualización del documento.
Con el cargue inicial del procedimiento en Cultured, se inició el proceso de actualización del procedimiento, sin embargo, en el marco de la auditoría al proceso de Gestión de Talento Humano, se recibió una oportunidad de mejora frente al procedimiento el cual se va a tener en cuenta dentro del proceso de actualización</t>
  </si>
  <si>
    <r>
      <rPr>
        <sz val="11"/>
        <color theme="1"/>
        <rFont val="Arial Narrow"/>
      </rPr>
      <t xml:space="preserve">Mesa de trabajo para revisión
</t>
    </r>
    <r>
      <rPr>
        <u/>
        <sz val="11"/>
        <color rgb="FF1155CC"/>
        <rFont val="Arial Narrow"/>
      </rPr>
      <t xml:space="preserve">https://drive.google.com/file/d/1cJTZWaGG7LQDv5WbhEGkIZL9gG2505mM/view?usp=drive_web&amp;authuser=5
</t>
    </r>
    <r>
      <rPr>
        <sz val="11"/>
        <color theme="1"/>
        <rFont val="Arial Narrow"/>
      </rPr>
      <t xml:space="preserve">El documento se encuentra en actualización dentro del Cultured, el cual podrá ser consultado mediante el Id 164. </t>
    </r>
    <r>
      <rPr>
        <u/>
        <sz val="11"/>
        <color rgb="FF1155CC"/>
        <rFont val="Arial Narrow"/>
      </rPr>
      <t>https://planeacion-cultured.scrd.gov.co/sig/solicitud/solicitud</t>
    </r>
  </si>
  <si>
    <t xml:space="preserve">De conformidad con el reporte del área y la auditoría de al proceso de Gestión de Talento Humano, se estableció la oportunidad de mejora de actualizar el procedimiento de Conflicto de Intereses. Dado lo anterior una vez se actualice deberán ejecutarse las 2 Socializaciones del procedimiento de Trámites de Conflicto de Interés y Recusaciones que se adopte en la SCRD, planteadas como actividad. Por lo tanto, la actividades de socialización están sin iniciar, ya  que, se están haciendo las mesas para su actualización.
</t>
  </si>
  <si>
    <t>Una vez actualizado el procedimiento conflicto de interés debe llevarse a  cabo dos (2) socializaciones del mismo.</t>
  </si>
  <si>
    <t>Debido a los retrasos presentados en el proceso de actualización de los procedimientos dentro del aplicativo Cultured, se informan las acciones desarrolladas por el Grupo Interno de Trabajo de Gestión del Talento Humano:
- En el mes de mayo se realizó para la comunidad institucional un sketch teatral, donde se trabajo el tema de Conflicto de Interés.
- En el mes de agosto, en el marco del Plan de Capacitación y del Plan de Integridad, se realizó con la Oficina de Control Disciplinario Interno una charla virtual sobre conflicto de interés.</t>
  </si>
  <si>
    <r>
      <rPr>
        <sz val="11"/>
        <color theme="1"/>
        <rFont val="Arial Narrow"/>
      </rPr>
      <t xml:space="preserve">- Sketch teatral: 
</t>
    </r>
    <r>
      <rPr>
        <u/>
        <sz val="11"/>
        <color rgb="FF1155CC"/>
        <rFont val="Arial Narrow"/>
      </rPr>
      <t xml:space="preserve">https://intranet.culturarecreacionydeporte.gov.co/informacion-institucional/actividad-de-seguridad-y-salud-en-el-trabajo
- Charla virtual agosto:
https://intranet.culturarecreacionydeporte.gov.co/informacion-institucional/sobre-conflicto-de-intereses
</t>
    </r>
  </si>
  <si>
    <t xml:space="preserve">Se evidencia solicitud de modificación del procedimiento pero no cuenta con gestión de actualización
</t>
  </si>
  <si>
    <t xml:space="preserve">No se evidencia el cumplimiento de las actividades propuestas:
1. No se culminó la actualización del procedimiento Conflicto de interés.
2. Como evidencia de las capacitaciones a realizar se establecio: Número de radicado de la presentación y de la asistencia de los servidores y servidoras, estos documentos no se cargaron en la carpeta de soporte y evidencias dispuesta por la OAP.
</t>
  </si>
  <si>
    <t xml:space="preserve">
Acción Incumplida:
No se dio cumplimiento a la actividades establecidad en el PTEP para la vigencia 2023.</t>
  </si>
  <si>
    <t>2 campañas comunicacionales de sensibilización sobre Trámite de Conflicto de Interés y Recusaciones</t>
  </si>
  <si>
    <t>Campañas comunicacionales de sensibilización sobre Trámite de Conflicto de Interés y Recusaciones</t>
  </si>
  <si>
    <t>Pantallazos de las campañas comunicacionales</t>
  </si>
  <si>
    <t>Desde el GITGTH se han realizado diferentes campañas de sensibilización sobre el Trámite de Conflicto de Intereses hacia la comunidad institucional de la SCRD, a continuación se mencionan:
- PVE PSICOSOCIAL - SKETCH TEATRAL (ACOSO LABORAL - ESTRES LABORAL - EMPATIA - COMUNICACIÓN ASERTIVA - CONFLICTO DE INTERES) Realizado el 14 de mayo
- Charla virtual “Conflicto de Intereses” - 30 de agosto de 2023</t>
  </si>
  <si>
    <t>Las evidencias de estas actividades podrán ser consultadas mediante el expediente virtual de Orfeo: 202373005704700001E, mediante los siguientes radicados: 20237300192223 y 20237300360353.</t>
  </si>
  <si>
    <t>Se evidencia el cumplimiento de las actividades propuestas, a través de los radicados 20237300192223 y 20237300360353 se evidencia la realización de:
- PVE PSICOSOCIAL - SKETCH TEATRAL (ACOSO LABORAL - ESTRES LABORAL - EMPATIA - COMUNICACIÓN ASERTIVA - CONFLICTO DE INTERES) Realizado el 14 de mayo
- Charla virtual “Conflicto de Intereses” - 30 de agosto de 2023</t>
  </si>
  <si>
    <t>Es necesario ajustar el porcentaje de cumplimiento reportado en las columnas M,N y O, ya que, el 100% se cumplió durante  el II cuatrimestres, y no se debe reportar información en el tercer cuatrimestre.</t>
  </si>
  <si>
    <t xml:space="preserve">Se participa con el grupo de trabajo de Talento Humano, para realizar convocatoria de la comunidad institucional para participar en capacitación Conflicto de Interés, se publica en boletín de noticias de la semana del 28 de agosto de 2023 </t>
  </si>
  <si>
    <t>https://drive.google.com/file/d/1J4hwrlq_l_rgf0o2HKxoPJ4IQRd12ZDS/view?usp=sharing</t>
  </si>
  <si>
    <t>Se valida cumplimiento de actividad</t>
  </si>
  <si>
    <t>Tal y como se había indicado en el segumiento del segundo cuatrimestre el área cumplió al 100% la actividad en seguimiento anterior, no se requería reporte adiconal de evidencias.</t>
  </si>
  <si>
    <t>Desarrollar una campaña preventiva que fortalezca las prácticas anti soborno y antifraude</t>
  </si>
  <si>
    <t>1 campaña preventiva</t>
  </si>
  <si>
    <t>Divulgación campaña preventiva</t>
  </si>
  <si>
    <t>Campaña preventiva</t>
  </si>
  <si>
    <t>De conformidad con el reporte esta actividad se llevará a cabo durante el tercer cuatrimestre de la vigencia.</t>
  </si>
  <si>
    <t>Se realiza "CAMPAÑA DE PREVENCIÓN DE PRÁCTICAS RELACIONADAS CON SOBORNO Y CORRUPCIÓN PARA SEPTIEMBRE 2023" en colaboración de las áreas de Gestión Corporativa y Relación con el Ciudadano,  Control Disciplinario Interno y la Oficina Asesora de Comunicaciones, en la que se elabora un video divulgado en la intranet</t>
  </si>
  <si>
    <r>
      <rPr>
        <sz val="11"/>
        <color theme="1"/>
        <rFont val="Arial Narrow"/>
      </rPr>
      <t xml:space="preserve">Acta Orfeo  20237000404913
Link video </t>
    </r>
    <r>
      <rPr>
        <u/>
        <sz val="11"/>
        <color rgb="FF1155CC"/>
        <rFont val="Arial Narrow"/>
      </rPr>
      <t>https://intranet.culturarecreacionydeporte.gov.co/informacion-institucional/conoces-cuales-son-los-deberes-de-las-y-los-servidores-publicos</t>
    </r>
  </si>
  <si>
    <t>Se evidencia campaña relacionada con corrupción y soborno, se sugiere revisar responsable de la actividad o programación de la misma para la próxima vigencia.</t>
  </si>
  <si>
    <t>Se evidencia en cumplimiento de la acción propuesta durante el tercer cuatrimestre de la vigencia.</t>
  </si>
  <si>
    <t>MONITOREO Y CONTROL:
Son las acciones que se adelantan para prevenir, detectar, controlar y sancionar posibles hechos de corrupción.</t>
  </si>
  <si>
    <t>Componente 8: GESTIÓN DE RIESGOS DE CORRUPCIÓN - MAPAS DE RIESGO
Instrumento que le permite a la entidad identificar, analizar y controlar los posibles hechos generadores de corrupción, tanto internos como externos. El referente para la construcción de la metodología del Mapa de Riesgos de Corrupción, lo constituye la Guía de Función Pública.</t>
  </si>
  <si>
    <t>Política de Administración de Riesgos</t>
  </si>
  <si>
    <t>Actualizar y aprobar la Política de Administración de Riesgos</t>
  </si>
  <si>
    <t>1 política aprobada</t>
  </si>
  <si>
    <t>Acta del Comité Institucional de Coordinación de Control Interno - CICCI</t>
  </si>
  <si>
    <t>Oficina Asesora de Planeación- Oficina de Control Interno</t>
  </si>
  <si>
    <t>Comité Institucional de Coordinación de Control Interno - CICC</t>
  </si>
  <si>
    <t>En el primer seguimiento se reporto el 100% de su cumplimiento</t>
  </si>
  <si>
    <t>Esta actividad se cumplió durante el primer cuatrimestre de la vigencia.</t>
  </si>
  <si>
    <r>
      <rPr>
        <sz val="12"/>
        <color theme="1"/>
        <rFont val="Arial Narrow"/>
      </rPr>
      <t>Actualizar el mapa de riesgos de corrupción de acuerdo con las solicitudes realizadas por los procesos</t>
    </r>
    <r>
      <rPr>
        <sz val="12"/>
        <color rgb="FF7030A0"/>
        <rFont val="Arial Narrow"/>
      </rPr>
      <t xml:space="preserve"> </t>
    </r>
    <r>
      <rPr>
        <sz val="12"/>
        <color theme="1"/>
        <rFont val="Arial Narrow"/>
      </rPr>
      <t>durante el año</t>
    </r>
  </si>
  <si>
    <t>1 mapa de riesgos actualizado</t>
  </si>
  <si>
    <t>Mapa de riesgos de corrupción actualizado de acuerdo  con las solicitudes realizadas por los procesos</t>
  </si>
  <si>
    <t>Número de radicado en Orfeo  del Mapa de Riesgos</t>
  </si>
  <si>
    <t>Procesos de la SCRD</t>
  </si>
  <si>
    <t xml:space="preserve">A la fecha se ha identificado un nuevo riesgo de corrupción del proceso de Gestión de la Cultura Ciudadana, por lo cual se publica mapa de riesgos  del proceso en el link de transparencia. La solicitud  de creación Mapa de riesgos Proceso de gestión de la cultura ciudadana se tramita mediante el radicado no. 20239000308183        </t>
  </si>
  <si>
    <r>
      <rPr>
        <sz val="11"/>
        <color rgb="FF000000"/>
        <rFont val="Arial Narrow"/>
      </rPr>
      <t xml:space="preserve">Link donde esta publicado el mapa de riesgos del proceso de Gestión de la Cultura Ciudadana:
</t>
    </r>
    <r>
      <rPr>
        <u/>
        <sz val="11"/>
        <color rgb="FF0563C1"/>
        <rFont val="Arial Narrow"/>
      </rPr>
      <t xml:space="preserve">://www.culturarecreacionydeporte.gov.co/es/transparencia-acceso-informacion-publica/planeacion-presupuesto-informes/gestion-de-riesgos
</t>
    </r>
    <r>
      <rPr>
        <sz val="11"/>
        <color rgb="FF000000"/>
        <rFont val="Arial Narrow"/>
      </rPr>
      <t>Se anexa radicado Orfeo de Solicitud de creación Mapa de riesgos Proceso de gestión de la cultura ciudadano</t>
    </r>
  </si>
  <si>
    <t>Se evidencia gestión de actualización en el marco de las solicitudes recibidas</t>
  </si>
  <si>
    <t>Se evidencia la creación del mapa de riesgos de corrupción del proceso de Gestión de la Cultura Ciudadana y su publicación en CULTUNET.</t>
  </si>
  <si>
    <t>Teniendo en cuenta que durante el tercer cuatrimestre se puede llegar a presentar solicitudes de actualización de los riesgos de corrupción, se evaluará el cumplimiento de la actividad durante el tercer cuatrimestre.</t>
  </si>
  <si>
    <t xml:space="preserve">Durante el último cuatrimestre no se recibieron solicitudes de actualización de los riesgos de corrupción del los procesos. La última actualización para los riesgos de corrupción fue en agosto para incluir el riesgo del proceso Gestión de la Cultura Ciudadana en agosto.
</t>
  </si>
  <si>
    <t>Se relaciona link donde están publicados los mapas de riesgos de gestión y corrupción de los procesos: 
https://www.culturarecreacionydeporte.gov.co/es/transparencia-acceso-informacion-publica/planeacion-presupuesto-informes/gestion-de-riesgos
Se anexa consolidado de mapa de riesgos de corrupción  v2.</t>
  </si>
  <si>
    <t>Se anexa al seguimiento mapa de riesgos de corrupción actual, se evidencia ejecución de la actividades</t>
  </si>
  <si>
    <t>De conformidad con el reporte para el tercer cuatrimestre no se presentaron por patrde los procesos de la SCRD actualización o identificación de nuesvos riesgos en el mapa de riesgos de corrupción de la entidad.</t>
  </si>
  <si>
    <t>Construcción del mapa de riesgo anticorrupción 
(Incluidos los riesgos de lavado de activos)</t>
  </si>
  <si>
    <t xml:space="preserve">Actualizar y publicar el Mapa de riesgos de corrupción 2023 de la SCRD </t>
  </si>
  <si>
    <t>1 mapa de riesgos de corrupción  de la SCRD</t>
  </si>
  <si>
    <t xml:space="preserve">Mapa de riesgos de corrupción de la SCRD </t>
  </si>
  <si>
    <t>Mapa de riesgos de corrupción publicado en la cultunet y página web</t>
  </si>
  <si>
    <t xml:space="preserve">Consulta y divulgación </t>
  </si>
  <si>
    <t>Divulgar la política de administración de riesgos de la SCRD vigente.</t>
  </si>
  <si>
    <t>1 divulgación (en Intranet y en página web)</t>
  </si>
  <si>
    <t>Política de administración de riesgos de la SCRD vigente divulgada</t>
  </si>
  <si>
    <t xml:space="preserve">Pantallazo o Brief de Comunicaciones de las divulgaciones en Cultunet y Página web </t>
  </si>
  <si>
    <t>Monitoreo y revisión</t>
  </si>
  <si>
    <t>Realizar el seguimiento a los controles identificados en los mapas de riesgos de corrupción por parte de la primera y segunda línea de defensa de acuerdo con la Política de Administración de Riesgos</t>
  </si>
  <si>
    <t>1 reporte semestral</t>
  </si>
  <si>
    <t>Consolidado de reporte
de seguimiento de
Controles identificados
en los mapas de riesgos
de corrupción.</t>
  </si>
  <si>
    <t>Herramienta de reporte y
matriz consolidando el
reporte de controles
identificados en los
mapas de riesgos de
corrupción.</t>
  </si>
  <si>
    <t>Todos los procesos</t>
  </si>
  <si>
    <t>En el Segundo Informe de monitoreo a los planes de tratamiento de los riesgos de Gestión y Corrupción a junio 30 del 2023 y primer seguimiento de controles, se incluye el seguimiento en controles para lo cual se creo formulario drive y de acuerdo a lo reportado se relaciona resultados en el informe.
El informe es informado a toda la comunidad institucional por medio del radicado no.  20231700343023 del 18 de agosto del 2023 y se publica en Cultunet y la página web.</t>
  </si>
  <si>
    <t>Links donde se publica el informe: 
https://intranet.culturarecreacionydeporte.gov.co/mipg/riesgos/riesgos-2023
https://www.culturarecreacionydeporte.gov.co/es/transparencia-acceso-informacion-publica/planeacion-presupuesto-informes/informes-de-monitoreo-de-riesgos
Se anexa en carpeta drive el informe</t>
  </si>
  <si>
    <t>Se verifica el cumplimiento de la acción propuesta para el primer semestre de la vigencia 2023. Evidenciado un monitoreo a los controles durante el primer y segundo trimestre por parte de la segunda línea de defensa. Teniendo en cuenta que de conformidad con la actividad propuesta se debe llevar a cabo un monitoreo durante el segundo semestre de 2023. Se verificará el cumplimiento de la actividad durante el tercer cuatrimestre.</t>
  </si>
  <si>
    <t>Para el segundo seguimiento se ajusto formulario incluyendo el reporte para los riesgos de Seguridad de la Información, por lo cual se solicito reporte de los controles para riesgos de gestión, corrupción y seguridad de la información del segundo semestre del año. Se envió correo  el 27 de nov. 2023: Formulario de reporte de seguimiento a la aplicación de controles definidos en los mapas de riesgos 2023 para el reporte con plazo el máximo el 07 de diciembre, se de cargo el consolidado y esta siendo verificado por cada uno de los profesionales de la OAP designados para asesorar los procesos.</t>
  </si>
  <si>
    <t xml:space="preserve">Pantallazo de solicitud de reporte de ejecución de los controles:
</t>
  </si>
  <si>
    <t>Se evidencia reporte de la actualización de los mapas de riesgo en los siguientes expedientes
202317012200900002E	
202317012200900001E</t>
  </si>
  <si>
    <t>Se evidencia el seguimiento realizado por la OAP para el segundo semestre de la vigencia 2023, de los controles formulados en los mapas de riesgo de gestión, corrupción y seguridad de la información.</t>
  </si>
  <si>
    <t>Realizar los informes de cumplimiento de las actividades establecidas en el Plan de Tratamiento del Mapa de Riesgos de Corrupción como Segunda Línea de Defensa.</t>
  </si>
  <si>
    <t xml:space="preserve">4 informes de cumplimiento de las actividades establecidas en el Plan de Tratamiento del Mapa de Riesgos de Corrupción </t>
  </si>
  <si>
    <t>Informes de seguimiento al cumplimiento de los Planes de Tratamiento de los Riesgos de Corrupción</t>
  </si>
  <si>
    <t>Informes de seguimiento al cumplimiento de los Planes de Tratamiento de los Riesgos de Corrupción radicados en Orfeo</t>
  </si>
  <si>
    <t>Se realizó el Segundo Informe de monitoreo a los planes de tratamiento de los riesgos de Gestión y Corrupción a junio 30 del 2023 y primer seguimiento de controles.
El informe es informado a toda la comunidad institucional por medio del radicado no.  20231700343023 del 18 de agosto del 2023 y se publica en Cultunet y la página web."</t>
  </si>
  <si>
    <t>Se evidencia la elaboración y divulgación de Informe de monitoreo a los riesgos de Gestión y Corrupción del segundo trimestre de la vigencia 2023.</t>
  </si>
  <si>
    <t>Para el tercer y cuarto trimestre del 2023,se solicito a los procesos el reporte de ejecución de de los planes de tratamiento en drive administrado desde el correo mipg@scrd.gov.co y se realizo los respectivos informes, divulgándolos a la comunidad institucional por Orfeo.</t>
  </si>
  <si>
    <t>Drive de reporte: 
https://drive.google.com/drive/u/2/folders/1HLws766sR-aF782Z4n_btcRpEKmZ8Pic?role=writer
CUARTO INFORME DE MONITOREO A LOS PLANES DE TRATAMIENTO DE LOS RIESGOS DE GESTIÓN Y CORRUPCIÓN ENTRE OCTUBRE A DICIEMBRE DE 2023 Radicado no.20241700004043
Tercer monitoreo de riesgos de Gestión y Corrupción 2023 -corte sep 30 Radicado no. 20231700493933</t>
  </si>
  <si>
    <t xml:space="preserve">La OAP verifica cumplimiento de la actividad en atención con las evidencias reportadas </t>
  </si>
  <si>
    <t>Se evidencia el monitoreo realizado durante los trimestres 3 y 4 de la vigencia 2023 por la OAP a los planes de tratamiento de los mapas de riesgo de  corrupción.</t>
  </si>
  <si>
    <t xml:space="preserve">Seguimiento </t>
  </si>
  <si>
    <t>Realizar los informes de seguimientos periódicos al mapa de riesgos de corrupción, desde la tercera línea de defensa.</t>
  </si>
  <si>
    <t>3 informes de seguimientos periódicos al mapa de riesgos de corrupción</t>
  </si>
  <si>
    <t>Informes de seguimientos periódicos al mapa de riesgos de corrupción</t>
  </si>
  <si>
    <t>Número de radicado y/o pantallazo de publicación del Informe de seguimiento</t>
  </si>
  <si>
    <t>Oficina de Control Interno</t>
  </si>
  <si>
    <t>Se realizó seguimiento en el marco del Plan Anticorrupción y  Atención al Ciudadano con corte a 30 de abril de 2023</t>
  </si>
  <si>
    <t>Se anexa en el Drive correspondiente por la OAP
Se publica en la pagina de la SCRD, link de transparencia
https://www.culturarecreacionydeporte.gov.co/sites/default/files/2023-08/gestion_de_la_evaluacion_independiente_v2.xlsx</t>
  </si>
  <si>
    <t>Se evidencia informe publicado en libk</t>
  </si>
  <si>
    <t>Se evidencia la elaboración y publicación en el link de transparencia del  seguimiento a los riesgos de corrupción realizado en el marco del Plan Anticorrupción y  Atención al Ciudadano con corte a 30 de abril de 2023</t>
  </si>
  <si>
    <t>1, Se realizó seguimiento en el marco del Programa de Transparencia y Ética Pública con corte a 31 de agosto de 2023, generando el informe correspondiente y publicándolo en la página web de la Entidad.
 2, No obstante en cumplimiento del Plan Anual de Auditoría Interna, se llevó a cabo seguimiento a Riesgos en el mes de octubre de 2023.</t>
  </si>
  <si>
    <t>1, Publicación en pagina web, link: https://www.culturarecreacionydeporte.gov.co/es/transparencia-acceso-informacion-publica/planeacion-presupuesto-informes/informes-de-evaluacion-y-auditoria?field_fecha_de_emision_value=All&amp;tid=11
  Informe con radicado de Orfeo No. 20231400406743 de fecha: 29-09-2023 y publicado en página web, link: https://www.culturarecreacionydeporte.gov.co/sites/default/files/2023-09/20231400406743_seguimiento_programa_de_transparencia_y_etica_publica_antes_paac.pdf
 2, Radicado de Orfeo No 20231400549613 de 
 Fecha: 14-12-2023, link de publicación en pagina web: https://culturarecreacionydeporte.gov.co/sites/default/files/2023-12/informe_final_de_evaluacion_y_seguimiento_a_la_gestion_de_riesgos_1.pdf
 Soportes incluidos en drive, componente 8 Numeral 3,1 Oficina de Control Interno</t>
  </si>
  <si>
    <t>La OCI realizó durante la vigencia 2023, los siguiente tres monitoreos a los mapas de riesgos de corrupción:
- En enero de 2023: En el marco del PAAC con corte a 31 de diciembre de 2022.
- En Mayo de 2023: En el marco del PAAC con corte a 31 de abril de 2023.
- En septiembre de 2023: En el marco del PTEP con corte a 31 de agosto de 2023.
Adcionalmente se realizó un seguimiento a los riesgos de corrupción con con corte al 30 de noviembre de 2023.</t>
  </si>
  <si>
    <t>Componente 9: MEDIDAS DE DEBIDA DILIGENCIA Y PREVENCIÓN DE LAVADO DE ACTIVOS</t>
  </si>
  <si>
    <t>Participar en las jornadas de la Secretaría General de la Alcaldía Mayor para la implementación del artículo 12 del Decreto 2195 de 2022 relacionado con el principio de la debida diligencia y la implementación del Sistema de prevención de lavado de activos y  financiación del terrorismo</t>
  </si>
  <si>
    <t>Memorias de participación</t>
  </si>
  <si>
    <t>La OAP participo en los encuentros dispuestos por la Secretaria General, en el marco del acompañamiento técnico SARLAFT, adicional se cuenta con compromiso firmado por la secretaria</t>
  </si>
  <si>
    <t>Se adjunta correos d convocatoria y memorias de asistencia ór pparte de la OAP</t>
  </si>
  <si>
    <t>La OAP evidencia cumplimiento de la actividad propuesta.</t>
  </si>
  <si>
    <t>Se evidencia a través de los soportes remitidos que la SCRD participó sesión de acompañamiento técnico para la adopción y adaptación del SARLAFT, realizado por la Alcaldía de Bogotá. Así como la suscripción por parte de la Secretaría General del Compromiso SARLAFT
en las entidades del Distrito</t>
  </si>
  <si>
    <t>Elaborar un plan de trabajo que contenga las acciones requeridas para adaptar y/o desarrollar el principio de debida diligencia y 
SARLAFT, de acuerdo a las indicaciones de la Secretaría General de la Alcaldía Mayor de Bogotá</t>
  </si>
  <si>
    <t xml:space="preserve"> Plan de trabajo elaborado</t>
  </si>
  <si>
    <t xml:space="preserve"> plan de trabajo elaborado</t>
  </si>
  <si>
    <t>Acta de reunión</t>
  </si>
  <si>
    <t>Dirección de Gestión Corporativa y Oficina Asesora Jurídica</t>
  </si>
  <si>
    <t>El equipo de la OAP construye plan de trabajo para la implementación de os riesgos de SAR LAFT</t>
  </si>
  <si>
    <t>Acta con documento de soporte Orfeo         20231700583583
Y se carga información en DRIVE</t>
  </si>
  <si>
    <t>Se evidencia la reunión llevada a cabo por la OAP para establecer un plan de implementación de los riesgos de LA/FT para la vigencia 2024, se adjunta como evidencia el plan propuesto.</t>
  </si>
  <si>
    <t>Documentar estrategia para implementación de prevención y mitigación de riesgos en la entidad, asociado al SARLAFT</t>
  </si>
  <si>
    <t>Documento con recomendaciones para la implementación de SARLAFT</t>
  </si>
  <si>
    <t xml:space="preserve">El equipo de la OAP en acta genera análisis del diagnostico para formular plan de acción a implementar  </t>
  </si>
  <si>
    <t>Acta con documento de soporte Orfeo 	20231700583583
Y se carga información en DRIVE</t>
  </si>
  <si>
    <t>Se evidencia la reunión llevada a cabo por la OAP para establecer un plan de implementación de los riesgos de LA/FT para la vigencia 2024, se adjunta como evidencia el acta de reunión con las recomendaciones estabkecidas por esta Dependencia.</t>
  </si>
  <si>
    <t>CONTROL DE CAMBIOS</t>
  </si>
  <si>
    <t>FECHA</t>
  </si>
  <si>
    <t>VERSIÓN</t>
  </si>
  <si>
    <t>CAMBIOS</t>
  </si>
  <si>
    <t>Emisión inicial</t>
  </si>
  <si>
    <t>Se ajusta instrumento para incorporar columnas para reportar el seguimiento al primer cuatrimestre</t>
  </si>
  <si>
    <t xml:space="preserve">Se oficializa versión ante el Comité Institucional de Gestión y Desempeño ORFEO 20231700564003
Se ajusta instrumento en el marco  de los Lineamientos de la Secretaria General en Documento Técnico Programas de Transparencia y Ética Pública del Distrito Capital, se tienen en cuenta observaciones de Control Interno y se incorporan solicitudes de los radicados  20237000172863  y  20237000249103 </t>
  </si>
  <si>
    <t>RIESGOS DE CORRUPCIÓN DE LA SCRD 2023</t>
  </si>
  <si>
    <t>No.</t>
  </si>
  <si>
    <t xml:space="preserve">IDENTIFICACIÓN DEL RIESGO </t>
  </si>
  <si>
    <t>EVALUACIÓN DEL RIESGO</t>
  </si>
  <si>
    <t>PLAN DE TRATAMIENTO O MANEJO DE RIESGOS -PMR</t>
  </si>
  <si>
    <t>Evaluación Independiente
 Oficina de Control Interno
 Tercera Línea de Defensa</t>
  </si>
  <si>
    <t>PROCESO</t>
  </si>
  <si>
    <t>OBJETIVO DEL PROCESO</t>
  </si>
  <si>
    <t>CÓDIGO</t>
  </si>
  <si>
    <t>RIESGO</t>
  </si>
  <si>
    <t>ASOCIADO A TRÁMITA-OPA Y /O CONSULTA DE INFORMACIÓN</t>
  </si>
  <si>
    <t xml:space="preserve">CAUSAS </t>
  </si>
  <si>
    <t>CONSECUENCIAS</t>
  </si>
  <si>
    <t>TIPO DE CONTROLES</t>
  </si>
  <si>
    <t>CONTROLES</t>
  </si>
  <si>
    <t>PROBABILIDAD INHERENTE</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</si>
  <si>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</si>
  <si>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</si>
  <si>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</si>
  <si>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</si>
  <si>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</si>
  <si>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</si>
  <si>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</si>
  <si>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</si>
  <si>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</si>
  <si>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 xml:space="preserve"> META E INDICADOR</t>
  </si>
  <si>
    <t>RECURSOS</t>
  </si>
  <si>
    <t>RESPONSABLES</t>
  </si>
  <si>
    <t>FECHA LÍMITE DE IMPLEMENTACIÓN</t>
  </si>
  <si>
    <t>Seguimiento al plan de tratamiento de riesgos</t>
  </si>
  <si>
    <t>Direccionamiento Estratégico</t>
  </si>
  <si>
    <t>Generar
lineamientos estratégicos a nivel institucional y Sectorial, mediante la planeación, la formulación e
implementación de los planes, programas, proyectos, en el marco del Plan de desarrollo distrital</t>
  </si>
  <si>
    <t>RC-DES-1</t>
  </si>
  <si>
    <t>Posiblidad de recibir un beneficio para favorecer al cooperante en la validación de requisitos legales vigentes que no cumpla.</t>
  </si>
  <si>
    <t>NO</t>
  </si>
  <si>
    <t>1. Falta de integridad del servidor público
2. Manipulación de la información y fallas en la aplicación de los controles
3. Falta de control en la verificación de los requisitos legales.</t>
  </si>
  <si>
    <t xml:space="preserve">1. Investigaciones / sanciones disciplinarias, administrativas, fiscales y/o penales
2. Reclamaciones
</t>
  </si>
  <si>
    <t xml:space="preserve"> *PREVENTIVO * * * * *</t>
  </si>
  <si>
    <t xml:space="preserve"> *El profesional del área responsable junto con la oficina jurídica verifica el cumplimiento de requisitos legales del cooperante de manera continua frente a los requisitos legales establecidos por la entidad. Si cumple se continua el tramite de la respectiva alianza
si NO cumple se desiste y se termina el proceso. 
lista de chequeo * * * * * *</t>
  </si>
  <si>
    <t>RARO</t>
  </si>
  <si>
    <t>CATASTROFICO</t>
  </si>
  <si>
    <t>EXTREMO</t>
  </si>
  <si>
    <t xml:space="preserve"> *FUERTEFUERTE *FUERTE *FUERTE *FUERTE * *</t>
  </si>
  <si>
    <t>FUERTE</t>
  </si>
  <si>
    <t>REDUCIR</t>
  </si>
  <si>
    <t>1. Actualizar el procedimieno DES-PR-08 Cooperación y Proyección Internacional fortaleciendo controles</t>
  </si>
  <si>
    <t>Meta: 1 procedimiento actualizado en cooperación internacional
Indicador: Número de procedimientos actualizados en cooperacion internacional</t>
  </si>
  <si>
    <t>Humanos, Tecnológicos</t>
  </si>
  <si>
    <t>Asesor del Despacho de la Secretaria  -  Cooperación Internacional</t>
  </si>
  <si>
    <t>Se evidencia el cumplimiento de la actividad propuesta en el plan de tratamiento de riesgos, de conformidad con la meta propuesta y la fecha establecida. 
No se reporta materilización del riesgo.</t>
  </si>
  <si>
    <t xml:space="preserve">Comunicación Estratégica </t>
  </si>
  <si>
    <t>Incidir en la conversación pública que ponga en valor la capacidad creadora de la ciudadanía propiciando
cambios culturales para fortalecer los vínculos entre los y las agentes del sector cultural y potencien la presencia
del arte, la cultura, la recreación y el deporte en la vida cotidiana de Bogotá.</t>
  </si>
  <si>
    <t>RC-COM-1</t>
  </si>
  <si>
    <t xml:space="preserve"> Posibilidad de uso de poder  para  perder, manipular, alterar o publicar información de las convocatorias en los medios de comunicación  beneficiando intencionalmente a un tercero. </t>
  </si>
  <si>
    <t>1. Publicación de la información de manera sesgada sin hacer uso de todos los medios dispuestos para tal fin. 
2. Falta de integridad de los funcionarios que realizan las divulgaciones.</t>
  </si>
  <si>
    <t>1, Pérdida de la imagen
institucional.
2.Pérdida de confianza en
lo público.
3. Investigaciones penales,
disciplinarias y fiscales.
4. Enriquecimiento ilícito
de contratistas y/o
servidores públicos.</t>
  </si>
  <si>
    <t xml:space="preserve"> *PREVENTIVO *DETECTIVO * * * *</t>
  </si>
  <si>
    <t xml:space="preserve"> *El profesional de la Oficina Asesora de Comunicaciones recibe la solicitud de divulgación a través del brief, comités directivos o de las oficinas de comunicaciones de las entidades del sector, incluyéndola en el programador para seguimiento de actividades  para darle  trámite de acuerdo con la necesidad que tengan los interesados, además del seguimiento que hacen para que se cumpla con la solicitud. La trazabilidad de las evidencias quedan consignadas en el brief y en el programador para el seguimiento de actividades que se radica dos ves al mes por ORFEO, dándole cumplimiento estricto a las solicitides. *La jefe de la Oficina Asesora de Comunicaciones, antes y después de divulgar en los medios revisa los contenidos realizados de acuerdo con las solicitudes de las áreas, con el fin de verificar que se divulge adecuadamente la información, adicionalmente los solicitantes siempre validan que la información divulgada cumpla con las condiciones requeridas, logrando que se realicen integramente. * * * * *</t>
  </si>
  <si>
    <t>IMPROBABLE</t>
  </si>
  <si>
    <t>MAYOR</t>
  </si>
  <si>
    <t>ALTO</t>
  </si>
  <si>
    <t xml:space="preserve"> *FUERTEFUERTE *FUERTEFUERTE *FUERTEFUERTE *FUERTE * *</t>
  </si>
  <si>
    <t xml:space="preserve">1. Realización de una sensibilización sobre el manejo de la información pública de la SCRD al equipo de la OAC
2 Asignación de responsables de cada una de las actividades en brief y programador de actividades para tener control de la ejecución y sus evidencias 
</t>
  </si>
  <si>
    <t xml:space="preserve">
1. Actas de comité con evidencia de la revisión 
2.2. 100% de las actividades con evidencias de ejecución </t>
  </si>
  <si>
    <t>Recursos humanos, técnicos, tecnológicos</t>
  </si>
  <si>
    <t>Profesional responsable de la divulgación y jefe de la OAC</t>
  </si>
  <si>
    <t>1. 30/05/2023
2. 15/12/2023</t>
  </si>
  <si>
    <t>1.Para el periodo evaluado se evidencia la realización de Comités primarios dónde se explica a los colaboradores del proceso el manejo de la información de la SCRD.
2. Se evidencia que a través del Brief se asignaron responsabilidades para cada una de las actividades a cargo de la OAC, y se debe indicar el cumplimiento de cada actividad.
No se reporta materilización del riesgo.</t>
  </si>
  <si>
    <t>Teniendo en cuenta que las 2 actividades propuestas se ejecutaron durante toda la vigencia 2023, sí se establecen nuevamente como actividades de la vigencia 2024, se recomienda establecer  la fecha de finalización de la actividad 1 para el mes de diciembre de 2024</t>
  </si>
  <si>
    <t>Gestión de la Evaluación Independiente</t>
  </si>
  <si>
    <t>Realizar el seguimiento, control y evaluación a la gestióny desempeño institucional de la entidad, a través del ejercicio de la autoevaluacióny evaluacion independiente, para generar alertas que permitan dar cumplimiento  a los propósitos institucionales y la mejora del desempeño integral de la entidad.</t>
  </si>
  <si>
    <t>RC-GEI-1</t>
  </si>
  <si>
    <t>Posibilidad de que por acción u omisión se constriña o  induzca a  ocultar  hallazgos de auditoria en beneficio propio o de  un tercero</t>
  </si>
  <si>
    <t>1. Criterios de auditoria insuficientes o inapropiados
2.Propuestas de dadivas o beneficios al auditor para omitir un concepto.
3. Evidencia documental insuficiente
4. Que el equipo auditor no cuente con las competencias necesarias para desarrollar las auditorias asignadas</t>
  </si>
  <si>
    <t>1.Perdida de Imagen de la OCI 
2. Reprocesos
3. Emitir juicios, conceptos o recomendaciones erróneas.
4. No contribuir a la mejora continua de la Entidad.</t>
  </si>
  <si>
    <t xml:space="preserve"> *PREVENTIVO *PREVENTIVO *PREVENTIVO *PREVENTIVO * *</t>
  </si>
  <si>
    <t xml:space="preserve"> *El auditor interno, antes de comenzar cada trabajo de auditoría, debe realizar programa de trabajo de auditoría,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
Evidencia:  correos electrónicos. *El jefe de la Oficina de Control Interno debe realizar análisis de antecedentes de tipo etico y disciplinario de los auditores que se piensan  vincular a la OCI.
En caso de que exista alguna anotación negativa, se documenta el rechazo y el profesional no será contratado.
Además, semestralmente los auditores deben  diligenciar y envíar a las unidades auditables  el formato  SEG-PR-02 FR-02 para ser diligenciado, el cual es tabulado y  revisado por el Jefe de la OCI, para retroalimentación a los auditores.
Evidencia: Formatos diligenciados. *El jefe de la Oficina de Control Interno designa el   equipo auditor  y   notifica a los mismos por correo electrónico o mediante acta de comité primario.
El Auditor interno, una vez conoce los trabajos de auditoria asignados, debe firmar el Formato SEG-PR-02 FR-06 Declaración de Independencia Objetividad Confidencialidad y Conflictos de Interés, en la que manifiesta que no tiene ningún conflicto de interés que pudiera llegar a afectar los objetivos de la auditoria para la cual ha sido asignado.
En caso de que exista conflicto de interés, será asignado otro auditor. *El jefe de la Oficina de  Control Interno, asigna las auditorías internas al equipo auditor, de acuerdo a sus competencias y al manual de funciones de la SCRD, (para los  empleados de planta.)  y estructura los estudios previos de forma rubusta en caso de contratistas, de forma que se garantice las compentencias del auditor.
La designación de los auditores se hace por correo electrónico o en comité primario. * * *</t>
  </si>
  <si>
    <t xml:space="preserve"> *FUERTEFUERTE *FUERTEFUERTE *FUERTEFUERTE *FUERTEFUERTE * *</t>
  </si>
  <si>
    <t>1.  Divulgar el mapa de riesgos  de corrupción entre los auditores de la OCI
2, Divulgar al equipo auditor el procedimientoo  SEG-PR-02 Auditoría Interna y los formatos  asociados,  a fin de reforzar conceptos  de los procedimientos aplicables en la OCI
3, Realizar entrenamiento al equipo auditor reforzando conceptos y conductas referentes al Codigo de Ética del Auditor Interno, como resultado de la tabulación de la evaluación de auditores .
 En caso de contratistas al momento de ingreso a la entidad.</t>
  </si>
  <si>
    <t>1, Meta:  2 divulgaciones de documentos.
Meta: 
2, Indicador: Documentos divulgados en la vigencia con el equipo auditor/ Documentos a divulgar en la vigencia con el equipo auditor)*100
3, Entrenamiento al equipo auditor</t>
  </si>
  <si>
    <t>Recursos Humanos
Recursos Tecnológicos</t>
  </si>
  <si>
    <t>Jefe de la Ofician de Control Interno</t>
  </si>
  <si>
    <t>1. 31/11/2023</t>
  </si>
  <si>
    <t>Se evidenció el cumplimiento de las 3 actividades propuestas en el plan de tratamiento de riesgos, de conformidad con las metas propuestas y la fechas establecidas. 
No se reporta materilización del riesgo.</t>
  </si>
  <si>
    <t xml:space="preserve">Gestión Jurídica </t>
  </si>
  <si>
    <t xml:space="preserve">Garantizar el cumplimiento de las normas constitucionales y legales vigentes en todas las actuaciones jurídicas de la Secretaría Distrital de Cultura, Recreación y Deporte </t>
  </si>
  <si>
    <t>RC-JUR-1</t>
  </si>
  <si>
    <t>La posibilidad de recibir o solicitar cualquier dádiva o beneficio a nombre propio o de un tercero con el fin de adoptar decisiones disciplinarias incumpliendo  la normatividad legal vigente, en detrimento de la Secretaría Distrital de Cultura Recreación y Deport</t>
  </si>
  <si>
    <t>1. Evaluación tardía y/o contraria a la ley, de la queja o denuncia en beneficio propio o de un tercero. 2. Dar lugar a la Caducidad o Prescripción de manera intencional.</t>
  </si>
  <si>
    <t>1.Sanciones administrativas y/o disciplinarias.
2. Perdida de credibilidad
3. Afectación de la imagen de la Secretaría.             
4. Incumplimiento de la normatividad legal vigente.
5. Quejas por parte de terceros.
6. Demandas.                                 7.Generación de impunidad</t>
  </si>
  <si>
    <t xml:space="preserve"> *PREVENTIVO *PREVENTIVO * * * *</t>
  </si>
  <si>
    <t xml:space="preserve"> *El Jefe de la Oficina de Control Interno Disciplinario mensualmente por medio de un acta consignará las quejas allegadas por el sistema de Bogotá te escucha y el sistema Orfeo a fin de identificar y verificar la procedencia de la acción y registrar la decisión adoptada. Con el registro de las quejas y la decisión proferida evaluara que se tomen decisiones ajustadas a derecho y de manera oportuna. En caso de encontrar quejas sin tramitar o con decisiones contrarias a derecho, procederá a priorizar el tramite y adoptar la decisión correspondiente. *El Jefe de la Oficina de Control Interno Disciplinario mensualmente por medio de un acta consignará las actuaciones disciplinarias que se encuentran en curso, a fin de identificar y verificar si existe riesgo de prescripción y caducidad. Se registrará en el acta las fechas  de recepción de la queja, la de los hechos y se proyectara la fecha de prescripción a fin de dar cumplimiento a los términos procesales de conformidad con la Ley. En caso de encontrar actuaciones disciplinarias proximas a prescribir se procederá a priorizar el tramite y se tomaran las decisiones correspondientes. Como evidencia se tendrá el reporte de Orfeo y del sistema de Bogotá te escucha, así como la respectiva acta. * * * * *</t>
  </si>
  <si>
    <t>Revisar en las  bandejas de entradas de orfeo y Bogotá te escucha si se registran quejas o informes de servidores públicos a fin  de verificar y dar tramite oportuno a las quejas, evaluando que los proyectos  de decisiones que surjan se encuentren ajustados a la ley</t>
  </si>
  <si>
    <t>100% de la infromación revisada/N° de solicitudes de información solicitadas</t>
  </si>
  <si>
    <t>Recursos Humanos</t>
  </si>
  <si>
    <t>Jefe Oficina de Control Interno Disciplinario y/o Abogado conocimiento del tramite</t>
  </si>
  <si>
    <t>De conformidad con el reporte del proceso, para el periodo evaluado se recibieron nueve (9)acciones de tutela y (3) conciliaciones extrajudiciales. De acuerdo con los soportes remitidos las Dependencias remitieron dentro de los tiempos establecidos la información requerida para dar respuesta en los témins de ley.
No se reporta materialización del riesgo.</t>
  </si>
  <si>
    <t>Se recomienda revisar la redacción del denomiinador del  indicador: "N° de solicitudes de información solicitadas"</t>
  </si>
  <si>
    <t>Formulación y Seguimiento de Políticas Públicas</t>
  </si>
  <si>
    <t>Garantizar el acceso y disfrute de los derechos culturales y practicas recreodeportivas de los grupos devalor de la SCRD a través de la formulación, implementación y seguimiento de políticas públicas del SectorCultura, Recreación y Deporte.</t>
  </si>
  <si>
    <t>RC-FPP-1</t>
  </si>
  <si>
    <t>Posiblidad de recibir un beneficio o dádiva para favorecer a un tercero en la formulación de polticas Públicas sin cumplir lo exigido por la SDP</t>
  </si>
  <si>
    <t xml:space="preserve"> *El profesional de la Oficina Asesora de Planeación, debe revisar la propuesta de estructuración de la política que cumpla con lo establecido por la SDP ¿Esta correcta? No cumple se debe ajustar el documento conforme a las observaciones dadas por la Oficina Asesora de Planeación, si cumple continuar con la presentación de la propuesta al Comité Sectorial de Desarrollo Administrativo o quien haga sus veces para recibir el aval y continuar con la formulación., todo queda evidenciado en Correo electrónico de remisión, Documento con ajustes y/u observaciones y Acta de la reunión y listado de asistencia del Comité Sectorial de Desarrollo Administrativo o quien haga sus veces * * * * * *</t>
  </si>
  <si>
    <t>1, Actualizar el procedimiento Formulación e implementación de políticas pública del Sector Cultura, recreacion y deporte fortaleciendo los controles y seguimientos
2, Socializar el procedimiento Formulación e implementación de políticas pública del Sector Cultura, recreacion y deporte fortaleciendo los controles y seguimientos</t>
  </si>
  <si>
    <t>1. Indicador: Número de  procedimientos documentados en formulación e implementación de políticas pública del Sector Cultura, recreacion y deporte fortaleciendo los controles
1. Meta: 1   procedimiento de Formulación e implementación de políticas pública del Sector Cultura, recreacion y deporte fortaleciendo los controles 
 2. Indicador:  Porcentaje de profesionales encargados del seguimiento de la políticas públicas de la SCRD
(Número de profesionales capacitados en el procedimiento encargados del seguimiento de la políticas públicas / Número total de profesionales encargados del seguimiento de la políticas)*100
2. Meta: 100%</t>
  </si>
  <si>
    <t>Humanos y tecnológicos</t>
  </si>
  <si>
    <t>Responsables de las políticas públicas y Oficina Asesora de Planeación</t>
  </si>
  <si>
    <t>1, 30/05/2023
2, 30/06/2023</t>
  </si>
  <si>
    <t>Actividad 1: Cumplida se actualizó el procedimiento el día 12/12/2023
Actividad 2: Incumplida, no se remiten soportes o evidencias que permitan verificar la socialización del procedimiento a los profesionales encargados del seguimiento a las políticas públicas.
No se reporta si huno o no materialización del riesgo, ya que, no se diligenciaron las columnas de reporte.</t>
  </si>
  <si>
    <t>Se presenta incumplimiento de la actividad 2, se debe formular acción de mejora con el acompañamiento de la OAP.</t>
  </si>
  <si>
    <t>Participación Ciudadana</t>
  </si>
  <si>
    <t>Promover y fortalecer la gestión cultural territorial y los espacios de participación ciudadana del Sector Cultura, Recreación y Deporte, y su incidencia, garantizando el cumplimiento de los compromisos adquiridos por el sector conducentes a la promoción y pervivencia cultural de los grupos étnicos, etarios y poblacionales.</t>
  </si>
  <si>
    <t>RC-PCD-1</t>
  </si>
  <si>
    <t>Posibilidad de recibir o solicitar cualquier dádiva o beneficio a nombre propio o de un tercero al momento de otorgar el aval de elección a un Consejero sin cumplir con los requisitos establecidos para el efecto.</t>
  </si>
  <si>
    <t xml:space="preserve">SI
Elección de consejeros </t>
  </si>
  <si>
    <t xml:space="preserve">1. Falencias en la validación de los requisitos de los consejeros.
2. Conflictos de intereses.
</t>
  </si>
  <si>
    <t>Perdida de credibilidad del sector cultura en la ciudadanía, lo que impactaría la participación ciudadana en el proceso de elecciones.</t>
  </si>
  <si>
    <t xml:space="preserve"> *En la revisión de documentación presentada por los candidatos inscritos, el Profesional DALP valida el lleno de requisitos de acuerdo con lo establecido en Resoluciones de la elección a realizar en cada vigencia, esta verificación se registra en base de datos y en caso de existir ausencia de documento se solicita subsanación del mismo. Según corresponda los registra en PCD-PR-03-FR-01, Perfil, solicitud y constancia de inscripción de candidatos Sistema Distrital de arte, cultura y patrimonio PCD-PR-03-FR-03 Hoja de vida deportivarecreativa, solicitud y constancia de inscripción de candidatos Consejos locales DRAFE, cargandolo en el Google Drive usuario Participación y Orfeo.
Si debe subsanar, se debe realizar solicitud de subsanación de documentación con mensaje vía correo electrónico enviado a los candidatos inscritos si en la verificación de requisitos se estima necesario. De lo contrario, Se divulga la lista de los candidatos habilitados para participar del comicio electoral.
 *Una vez publicado el listado de ganadores, la ciudadanía tiene el derecho a presentar reclamos y/o impugnaciones al mismo, el Profesional procede a validar la solicitud y se da respuestas con acto administrativo del proceso electoral y en caso de ser necesario, se incluyen las modificaciones en la resolución de reconocimiento de consejeros en DES-MN-01-FR-05 Resolución  DES-MN-01-FR-06 Oficio / Orfeo y correo electrónico.
Sí de presentan reclamos o impugnaciones, Se procede a validar la solicitud y se da respuesta con acto administrativo y en caso de ser necesario, se incluyen las modificaciones en la resolución de reconocimiento de curules.De lo contrario, Se debe nombrar los consejeros a través de la expedición de resolución de reconocimiento de curules en los Sistemas Distritales de Arte Cultura y Patrimonio - SDACP y Deporte, Recreación, Actividad Física, Parques, Escenarios y Equipamientos Recreativos y Deportivos - DRAFE *Una vez recibida la solicitud de aval, en los siguientes 10 días hábiles contados a partir de la recepción y radicación a través de Orfeo, el Profesional designado revisa la claridad del documento y que contenga la información mínima indicada, así como los soportes, verificando que se encuentren completos y garantizando los principios de transparencia y eficacia. 
Sí el mecanismo de elección atípica es procedente, pero existen elementos que requieren mayor claridad y precisión, se solicitará subsanación, pero en caso que no se ajustan los requerimientos propuestos o el mecanismo de elección atípica no sea procedente para proveer los sectores vacantes, se negara el aval, dando por culminado el proceso eleccionario.
Una vez validada la información, sí los requerimientos del aval son precisos, claros y correctos, se procederá a otorgar el aval de elección y lo registra en la Lista de Chequeo - aval de Elección Atípica PCD-PR-04-FR-01 por Orfeo. *Los profesionales designados verifican que los datos, registros, radicados y demás información requerida por parte de los Consejeros para proyectar el acto administrativo de reconocimiento de los nuevos consejeros elegidos corresponda a la requerida para emitir el acto administrativo. Para ello debe evidenciarse el acta donde se anuncien los elegidos, el radicado Orfeo de dicha acta, anexos como hojas de vida de los candidatos y de los elegidos, los soportes de identificación, el perfil y experiencia, los datos de contacto, y la descripción del proceso electoral.
En caso de estar incompleto se solicitará el envío de la documentación faltante para poder emitir el acto administrativo de reconocimiento del respectivo consejo del Sistema Distrital de Arte, Cultura y Patrimonio - SDACP por Correo electrónico, Orfeo y/o Página web SCRD. De lo contrario, se proyecta y radica resolución de reconocimiento de los consejeros elegidos mediante el mecanismo de elección atípica.  * * *</t>
  </si>
  <si>
    <t xml:space="preserve">Aplicación de los controles establecidos en los procedimientos: Elecciones de los Sistemas Distritales de Arte Cultura y Patrimonio - SDACP y Deporte, Recreación, Actividad Física, Parques, Escenarios y Equipamientos Recreativos y deportivos - DRAFE, y de Elecciones Atípicas del Sistema Distrital de Arte Cultura y Patrimonio - SDACP </t>
  </si>
  <si>
    <t>100% (Número de controles ejecutados / Número de resoluciones expedidas)*100</t>
  </si>
  <si>
    <t>Recurso humano y técnico</t>
  </si>
  <si>
    <t>Profesionales - Participación</t>
  </si>
  <si>
    <t>Se remiten soportes que permiten evidenciar la aplicación de controles para la elección de los Consejos Loicales y Distritales del Sistema Distrital de Arte Cultura y Patrimonio (SDACP), por lo tanto, Se evidencia en cumplimiento de actividad propuesta en el plan de tratamiento de riesgos, de conformidad con la meta propuesta y la fecha establecida. 
No se reporta materialización del riesgo.</t>
  </si>
  <si>
    <t>Gestión del Conocimiento</t>
  </si>
  <si>
    <t>Establecer acciones institucionales dirigidas a la generación, análisis y difusión de información de los campos de cultura, recreación y deporte a través del intercambio y apropiación del conocimiento para grupos de valor y la toma de decisiones de la administración distrital</t>
  </si>
  <si>
    <t>RC-GCO-1</t>
  </si>
  <si>
    <t>Posibilidad de usar el poder para recibir algún beneficio a nombre propio o grupo de valor por manipulación de la información en la recolección de misma o en el uso de los instrumentos, metodologías o investigaciones.</t>
  </si>
  <si>
    <t>1. Personal contratado que no cumpla con el ideario ético de la entidad
2. Proveedores contractuales que durante la ejecución entreguen informacion con deficiencias o alterada
3. Deficiencia del seguimiento por parte del Director (a) y del apoyo lider del desarrollo de los ejercicios al momento de recolectar la información y en los documentos finales de los instrucmentos, metodologias o investigaciones.</t>
  </si>
  <si>
    <t xml:space="preserve">1. Emisión de documentos que afectan la correcta toma de decisiones
2. Investigaciones disciplinarias 
3. Desconfianza institucional
</t>
  </si>
  <si>
    <t xml:space="preserve"> *PREVENTIVO *PREVENTIVO *PREVENTIVO * * *</t>
  </si>
  <si>
    <t xml:space="preserve"> * El (a) Director (a) y el profesional designado para supervisar al equipo de campo, realizan  seguimiento a los grupos encargados de la recolección y levantamiento de datos que se recoge en los instrumentos diseñados en tablets o formularios impresos mediante análisis de las tendencias de información para  el control de calidad. Si se evidencia que la información no es veridica y no cumple con los crieterios de calidad, nuevamente se debe recolectar los datos a campo con un acompañamiento mas estricto para evidar la alteracion de los mismos * El (a) Director (a) y el profesional designado realiza sensibilizaciones cada vez que sea necesariorelacionado con los manuales, procedimientos, normativa, instrumentos, procesos de recolección, uso tecnico del aplicativo designado para la recolección de la información, que permitan fortalecer el aprendizaje y conocimientos del equipo, asi como, el rendimientos y la calidad de la información en campo. Lo anterior queda documentado en actas de reunión, mesas de trabajo o infografias.  *La Subsecretaria de Cultura ciudadana y gestión del conocimiento cultural, con el apoyo de la Oficina asesora de Planeación  y el grupo interno de trabajo de Contratación realizan las siguientes actividades de control:
1. En la fase de planeación, a solicitud del área que formula la necesidad de contratación,  se designa a un profesional para la formulación tecnica de estudios previos, asi como, un profesional quien realiza acompañamiento en la construcción jurídica del proceso de selección, con el objetivo de adecuar el requerimiento a la normatividad vigente para la adquisción de que se trate. Como evidencia quedan los correos electrónicos o actas de reunión y el estudio previo con los anexos del caso.
2. Cada vez que se vaya a adelantar un proceso de selección, el Subsecretario ordena realizar el reparto a los profesionales considerando su experiencia y conocimientos. Como evidencia queda el registro en la matriz de reparto y correos electronicos 
3. Cada vez que se adelanta un proceso de selección, en cualquier modalidad, cuenta con la revisión tecnica preliminar por parte del (a) Director (a), el apobado de apoyo y el profesional designado por la Subsecretaria. Como evidencia queda el flujo en el SECOP II y los correos de revision y aprobacion que se generen. * * * *</t>
  </si>
  <si>
    <t xml:space="preserve"> *MODERADOFUERTE *FUERTEFUERTE *FUERTEFUERTE *FUERTE * *</t>
  </si>
  <si>
    <t>MODERADO</t>
  </si>
  <si>
    <t>1. Realizar sensibilizaciones en el marco de documentos actualizados y aprobado en el proceso al equipo de la Direccion del Observatorio y Gestión del conocimiento cultural, asi como a los equipos de las demas direcciones que comparten el desarrollo de la implementacion y/o ejecucion.
2. Mesas de trabajo y/o comites de control periodicos para revision ejecuctiva y estratégica de la gestión de la Dirección del Observatorio y Gestion del Conocimiento</t>
  </si>
  <si>
    <t>1. Indicador: No. de sensibilizaciones realizadas
1. Meta: 4
2. Indicador: No. Mesas de trabajo y/o comites de control realizados
2. Meta: 9</t>
  </si>
  <si>
    <t xml:space="preserve">Recursos humanos, logisticos, técnicos y tecnológicos
</t>
  </si>
  <si>
    <t>Director (a) del Observatorio y Gestión del Conocimiento Cultural
Equipo de personal de la DOGC</t>
  </si>
  <si>
    <t>No se encuentra en el repositorio de la OAP reporte de información para el cuarto trimestre.</t>
  </si>
  <si>
    <t>No es posible determinar si se cumplió o no con las actividades propuestas ya que, no hay carpeta del cuarto trimestre para este proceso.</t>
  </si>
  <si>
    <t>Apropiación de la Infraestructura y Patrimonio Cultura</t>
  </si>
  <si>
    <t>Implementar estrategias, acciones o proyectos para el mejoramiento de la infraestructura cultural, así como, para el fortalecimiento y apropiación del patrimonio cultural de Bogotá.</t>
  </si>
  <si>
    <t>RC-AIP-1</t>
  </si>
  <si>
    <t>Posibilidad de uso del poder en favorecimiento propio o de terceros para dilatar las decisiones frente al control urbano para la protección
de bienes de interés cultural - BIC.</t>
  </si>
  <si>
    <t xml:space="preserve">SI
Trámite SUIT: Declaratoria, revocatoria o cambio de categoría de un bien de interés cultural del ámbito Distrital
</t>
  </si>
  <si>
    <t xml:space="preserve">1. Falta de integridad del servidor público
2. No identificar, ni declarar un conflicto de interés oportunamente
3. Manipulación de la información y fallas en la aplicación de los controles
4. Presiones externas frente las decisiones de la SCRD </t>
  </si>
  <si>
    <t>1. Investigaciones / sanciones disciplinarias, administrativas, fiscales y/o penales
2. Detrimento patrimonial
3. Poner en riesgo las condiciones patrimoniales de un Bien de interes Cultural</t>
  </si>
  <si>
    <t xml:space="preserve"> *El Profesional deignado designado revisa la información del inmueble en los Aplicativos SINUPOT, Ventanilla Única de la Construcción -VUC-, realizando la ficha de valoración individual.  *EL contratista valida y revisa los documentos y se comunica al propietario del inmueble el desarrollo del proceso.  *El Subdirector de Infraestructura Verifica la información y el contenido del acto administrativo con los documentos tecnicos y juridicos presentados.  * * * *</t>
  </si>
  <si>
    <t>POSIBLE</t>
  </si>
  <si>
    <t xml:space="preserve"> *FUERTEFUERTE *FUERTEFUERTE *FUERTEFUERTE * * *</t>
  </si>
  <si>
    <t>1. Actualizar el procedimiento Administrativo sancionatorio frente a los comportamientos que atentan contra el Patrimonio Cultural de la  Ciudad,documentando los controles definidos.
2. Socializar el procedimiento actualizado Administrativo sancionatorio frente a los comportamientos que atentan contra el Patrimonio Cultural de la 
3. Realizar un reporte trimestral de las actas de visita, informes técnicos y diligencias de expresión de opiniones realizadas.</t>
  </si>
  <si>
    <t>Meta 1: Un(1)  procedimiento actualizado de Administrativo sancionatorio frente a los comportamientos que atentan contra el Patrimonio Cultural de la  Ciudad
Indicador 1: Número de  procedimientos actualizados de Administrativo sancionatorio frente a los comportamientos que atentan contra el Patrimonio Cultural de la  Ciudad
Meta 2: 100% 
Indicador 2: (Número de profesionales capacitados en el procedimiento encargados de control urbano / Número total de profesionales encargados de control urbano)*100
Meta 3: Cuatro (4) reportes al año
Indicador 3:  No. de reportes trimestrales de las actas de visita, informes técnicos y diligencias de expresión de opiniones realizadas.</t>
  </si>
  <si>
    <t xml:space="preserve">Humanos, técnicos, tecnólogicos </t>
  </si>
  <si>
    <t>Profesional especializado o universitario delegado 
y Contratista Lidel del proyecto 
Enlace MIPG</t>
  </si>
  <si>
    <t>1. 31/12/2023
2.  31/12/2023 
3 . 31/12/2023</t>
  </si>
  <si>
    <t>Actividad 1: Cumplida el 28/11/2023.
Actividad 2: Cumplida el 14/12/2023.
Actidad 3: Se remiten soportes de las actas de visita de los meses de octubre y noviembre.
Por lo tanto, Se evidencia en cumplimiento de las actividades propuestas en el plan de tratamiento de riesgos, de conformidad con las metas propuesta y las fechas establecidas. 
No se reporta materialización del riesgo.</t>
  </si>
  <si>
    <t>Gestión Documental</t>
  </si>
  <si>
    <t>Coordinar y articular la función archivística en la Secretaría Distrital de Cultura, Recreación y Deporte a través de laformulación e implementación de actividades de normalización, planificación, promoción y socialización de políticas ylineamientos de gestión documental y de archivos con base en la normatividad legal aplicable y vigente para lasoperaciones de producción, recepción, distribución, trámite, organización, consulta, conservación y disposición final</t>
  </si>
  <si>
    <t>RC-DOC-1</t>
  </si>
  <si>
    <t>Sustracción, inclusión, adulteración y/o  perdida de documentos en los expedientes (misionales y de Gestión) en beneficio de terceros.</t>
  </si>
  <si>
    <t>Insuficiente apropiación y uso de los procedimientos e instrumentos de Gestión Documental
Tráfico de influencias.
inexistencia de inventarios documentales.
Falta de lineamientos en cuando al  manejo de los documentos con un bien publico e inmaterible. 
Insuficiencia de controles en el proceso de préstamos de expedientes.</t>
  </si>
  <si>
    <t>Disgregación de los archivos de la Secretaria
Pérdida de la memoria institucional. 
Sanciones disciplinarias o penales por parte de los entes de control.
Posibles investigaciones y/o demandas contra la Secretaria
Demoras en el cierres y gestión de los tramites.</t>
  </si>
  <si>
    <t xml:space="preserve"> *El colaborador (servidor público o contratista) que realice la actividad de prestamo documental de Proceso de Gestion Documental, debe asegurar la aplicación de procedimiento de prestamo documental, cada vez que se realice una solictud garantizando los procesos tecnicos archivisticos requeridos para el control documental.  *El colaborador (servidor público o contratista) que realice la actividad de prestamo documental y mesa de ayuda de ORFEO, debe verificar al momento de realizar un prestamos documental si el colaborador cuenta con el rol o la autorización de acceso al expediente frente a los lineamientos establecidos en el proceso de gestión documental, asi como tambien corroborar que el colaborador que solicita el Préstamo Documental o tenga acceso a la herramienta ORFEO se encuentre vinculado con la Entidad, verificando en las bases de datos de contratistas y funcionarios suministrada por los grupos internos de Contratos y Recuersos Humanos.  *El colaborador (servidor público o contratista) que realice la actividad debera ganatizar la verificacion y actualizacion de los inventarios documental en estado natural del total del acevo documental de la Secretaria * * * *</t>
  </si>
  <si>
    <t xml:space="preserve">1.Actualizar el procedimiento de prestamo documental (evidencia: procedimiento actualizado)
2. Gantizar la aplicación del procedimiento de prestamo documental (evidencia: Informe trimestral de cumplimiento)
3. contrar con el 50% del acerdo documental inventariado en estado natural.
</t>
  </si>
  <si>
    <t xml:space="preserve">Porcentaje de avancede cumplimiento de actividades programadas/ 100% de cumplimiento de las actividades programadas </t>
  </si>
  <si>
    <t>Recursos humanos</t>
  </si>
  <si>
    <t>Profesionales Misionales Dirección de Fomento</t>
  </si>
  <si>
    <t>1 y 2. 30/06/2023</t>
  </si>
  <si>
    <t xml:space="preserve">Actividad 1: Cumplida el 28/09/2023.
Actividad 2: Se adjuntan soportes de aplicación del procedimiento.
Actividad 3:  El reporte cualitativo del proceso no permite determinar cuánto fue el procentaje de cumplimiento de la actividad 3, no se indica el dato preciso de cuanto era lo esperado versus lo ejecutado.
No se reporta materialización del riesgo.
</t>
  </si>
  <si>
    <t>Se recomienda al proceso de Gestión Documental ser específico en el reporte del porcentaje de cumplimiento de la actividad 3, indicando exactamente a qué porcentaje de acuerdo documental inventario en estado natural se llegó. Puesto que no es posible determinar con los datos reportados sí se cumpló o no con la actividad propuesta.</t>
  </si>
  <si>
    <t>Promoción de Agentes y Prácticas Culturales y Recreodeportivas</t>
  </si>
  <si>
    <t>Promover el desarrollo del arte, la cultura, el patrimonio y el deporte a través de la entrega de recursos financieros, técnicos, en especie y generación de capacidades en los grupos de valor para el desarrollo de actividades de apropiación y transmisión de los saberes para el fortalecimiento cultural, recreativo y deportivo en la ciudad.</t>
  </si>
  <si>
    <t>RC-PCR-1</t>
  </si>
  <si>
    <t>Posibilidad de recibir o solicitar cualquier dádiva o beneficio a nombre propio o de un tercero al momento de otorgar beneficios económicos sin cumplir con los requisitos establecidos para el efecto.</t>
  </si>
  <si>
    <t xml:space="preserve">SI
Entrega de estimulos de Convocatorias del Plan Distrital de Estimulos
</t>
  </si>
  <si>
    <t>1. Alto grado de subjetividad en la selección de beneficiarios. 
2. No identificar, ni declarar un conflicto de interés oportunamente 
3. Falta de integridad en la terna de jurados encargado de la etapa de evaluación de ganadores de convocatorias.</t>
  </si>
  <si>
    <t>1. Investigaciones / sanciones disciplinarias, administrativas, fiscales y/o penales
2. Detrimento patrimonial
3. Pérdida de confianza y legitimidad de la Entidad.</t>
  </si>
  <si>
    <t xml:space="preserve"> *PREVENTIVO *DETECTIVO *DETECTIVO *DETECTIVO * *</t>
  </si>
  <si>
    <t xml:space="preserve"> *En la Mesa Sectorial de Fomento, se revisan y aprueban las condiciones generales de participación del Programa Distrital de Estímulos y del Banco de Jurados.
Para el Banco de jurados se describen las características básicas de conocimiento, formación, experiencia y trayectoria que debe tener el jurado, junto con los criterios de evaluación.
Posteriormente se presentan las condiciones al Comité Intersectorial de Coordinación Jurídica del Sector Cultura, Recreación y Deporte y al Comité de Fomento de la Cultura, la Recreación y el Deporte. *El Comité evaluador del área misional responsable de la convocatoria revisa que cada uno de los participantes del Banco de Jurados postulados a la convocatoria específica cumpla con el perfil establecido, según los criterios establecidos en las condiciones generales de participación del Banco de Jurados. Si los participantes cuentan con un puntaje igual o mayor a 70 se conforma la lista de elegibles, de lo contrario, se debe buscar en el Banco de Jurados los participantes inscritos que cumplan con los criterios establecidos. *El profesional misional de la Dirección de Fomento revisa las inhabilidades de los jurados pre - seleccionados y con base en ello se realiza la selección definitiva de jurados. Si cuenta con inhabilidades se rechaza, si no cuenta con inhabilidades se proyecta el acta de selección de jurados *La terna de jurados revisa cada una de las propuestas de acuerdo con los términos y criterios de evaluación establecidos en las condiciones específicas de la convocatoria en particular. Si existe un impedimento para evaluar la propuesta se debe declarar impedido de lo contrario califica la propuesta. * * *</t>
  </si>
  <si>
    <t>1. Realizar la revisión y actualización de los procedimientos asociados al Banco de Jurados
2. Socializar procedimiento para jurados a los profesionales responsables del seguimiento de las convocatorias del PDE.</t>
  </si>
  <si>
    <t>1.  Un procedimiento actualizado
2. Una socialización efectuada</t>
  </si>
  <si>
    <t xml:space="preserve">1. Director (a) de Personas Jurídicas.
2. Profesionales Dirección de Personas Jurídicas. </t>
  </si>
  <si>
    <t>1. 01/12/2023
2. 31/12/2023</t>
  </si>
  <si>
    <t>Actividad 1: Incumplida, se indica por parte del proceso que "se cuenta con un avance en la actualización de procedimientos" los cuales se encuentran en el drive:  https://drive.google.com/drive/folders/15gFGno7kMuEv4BOFNG-d5agLogwdiVjm
Actividad 2: Incumplida, puesto que no se han actualizado los procedimientos para proceder a su socialización.</t>
  </si>
  <si>
    <t>Se incumplieron con las actividades propuestas, ya que, los procedimientos deberían haber sido actualizados y socializados a más tardar el 31/12/2023</t>
  </si>
  <si>
    <t>RC-PCR-2</t>
  </si>
  <si>
    <t xml:space="preserve">La posibilidad de recibir o solicitar cualquier dádiva o beneficio a nombre propio o de un tercero con el fin de adelantar actuaciones administrativas incumpliendo  la normatividad legal vigente, en detrimento de la Secretaría Distrital de Cultura Recreación y Deporte
</t>
  </si>
  <si>
    <t xml:space="preserve">SI
Trámites - OPA SUIT:
1. Reconocimiento de la personería jurídica de los organismos deportivos y recreativos vinculados al Sistema Nacional del Deporte
2. Inscripción de dignatarios de los organismos deportivos y recreativos vinculados al Sistema Nacional del Deporte
3.Aprobación de las reformas estatutarias de los organismos deportivos y/o recreativos vinculados al Sistema Nacional del Deporte
4. Registro y sello de libros de actas
5. Certificación de existencia y representación legal ESAL
6.Certificado inspección, vigilancia y control.
</t>
  </si>
  <si>
    <t xml:space="preserve">1) Intereses personales
</t>
  </si>
  <si>
    <t>1) Sanciones administrativas y/o disciplinarias.
2) Hallazgos de entes de control.
3) Afectación de la imagen de la Secretaría.
4) Incumplimiento de la normatividad legal vigente.
5) Quejas por parte de terceros.
6) Demandas.</t>
  </si>
  <si>
    <t xml:space="preserve"> *Realizar, entre los profesionales de la dirección, la revisión cruzada del 100% de las actuaciones relacionadas con el reconocimiento de la personería Jurídica y sus trámites derivados respecto de los oganismos vinculados al Sistema Nacional del Deporte y de las Esal sujetas a inspección, vigilancia y control con fines culturales, recreativos y/o deportivos, de competencia de la Dirección de Personas Jurídicas. Lo anterior con el fin de verificar el cumplimiento de la normativa legal vigente y/o sus cambios y/o actualizaciones.  * * * * * *</t>
  </si>
  <si>
    <t xml:space="preserve"> *FUERTEFUERTE *FUERTE * * * *</t>
  </si>
  <si>
    <t xml:space="preserve">1. Socializar el Código de Integridad dentro del grupo de trabajo de la DPJ.
2. Socialización de las posibles consecuencias o sanciones generadas por la manipulación de información para favorecer a terceros.
</t>
  </si>
  <si>
    <t>Meta: 2 socializaciones del Código de Integridad dentro del grupo de trabajo de la DPJ. 
Indicador: No. de socializaciones del Código de Integridad, a los Profesionales de la DPJ</t>
  </si>
  <si>
    <t>Humanos</t>
  </si>
  <si>
    <t>Colaborador designado</t>
  </si>
  <si>
    <t>Se evidenció el cumplimiento de las 2 actividades propuestas en el plan de tratamiento de riesgos, de conformidad con las metas propuestas y la fechas establecidas. 
No se reporta materilización del riesgo.</t>
  </si>
  <si>
    <t>RC-JUR-2</t>
  </si>
  <si>
    <t xml:space="preserve"> posibilidad de recibir o solicitar cualquier dádiva o beneficio a nombre propio o de terceros con el fin de adjudicar un proceso de selección. </t>
  </si>
  <si>
    <t xml:space="preserve">Inclusión de requisitos o elementos que direccionen el proceso de selección y/o limiten la pluralidad de proponentes. </t>
  </si>
  <si>
    <t xml:space="preserve"> *El colaborador (servidor público o contratista) del área que requiere la contratación realizará el sondeo de mercado o análisis de costo y el análisis del Sector conforme a la guía para la Elaboración de Estudios de Sector emitida por Colombia Compra Eficiente. El  jefe del área o el responsable del proyecto revisará los documentos con el propósito de verificar que el análisis determine la pluralidad de oferentes. En caso que el análisis no hago referencia a la pluralidad de oferentes, no se continuará con el proceso de contratación (Licitación pública, Concurso de méritos, Selección abreviada, Mínima cuantía) hasta tanto no se subsane. Como evidencia se tendrá el respectivo análisis del sector.  *El colaborador (servidor público o contratista) así como el coordinador del Grupo Interno de Trabajo de Contratación, realiza la revisión del componente jurídico del Esdop de acuerdo con el proceso de contratación que se pretende adelantar para verificar el cumplimiento de la normatividad vigente identificando las características de cada proceso de selección, comparándolo con el Esdop. En caso de no cumplir con la normatividad, no se validará el componente jurídico. Como evidencia se tendrá el Esdop.  *Los miembros del  Comité de apoyo a la Actividad Contractual para cada proceso de selección (Licitación Pública, Selección Abreviada y Concurso de Méritos), con el acompañamiento del área técnica, jurídica y financiera de la entidad, valida que los pliegos de condiciones definitivos y adendas del proceso sean pertinentes desde el componente técnico, jurídico y financiero, revisando los documentos soporte de la contratación y las observaciones presentadas por los interesados. Como evidencia se tendrán la resolucion de apertura y adenda de los procesos de selección referidos.  * * * *</t>
  </si>
  <si>
    <t>1.Establecer la pluralidad de oferentes para el desarrollo del proceso de contratación.
2. Establecer la viabilidad juridica de la contratación presentada en el ESDOP.
3. Realización de los Comités de apoyo a la actividad contractual.</t>
  </si>
  <si>
    <t>100% de esdop y anexos soporte de procesos de selección revisados y aprobados en el componente jurídico por parte del GITC/No total de esdop y anexos soporte procesos de selección recibidos para revisión y aprobación</t>
  </si>
  <si>
    <t xml:space="preserve">Humanos </t>
  </si>
  <si>
    <t>Abogado designado</t>
  </si>
  <si>
    <t>Este riesgo está repetido, se encuentra en la Fila 4</t>
  </si>
  <si>
    <t>RC-JUR-3</t>
  </si>
  <si>
    <t>La posibilidad de recibir o solicitar cualquier dádiva o beneficio a nombre propio o de un tercero con el fin de manipular las pruebas judiciales originadas por acciones constitucionales en detrimento de la Secretaría Distrital de Cultura Recreación y Deporte</t>
  </si>
  <si>
    <t>1. Falta de integridad del funcionario y uso del poder.</t>
  </si>
  <si>
    <t>1. Pérdida o menoscabo de recursos del Sector.
2. Investigaciones disciplinarias, penales y fiscales
3. Afectación de la imagen de la Entidad</t>
  </si>
  <si>
    <t xml:space="preserve"> *
La (el) abogado designado  siempre revisará el 100% de la información y/o documentación suministrada por la(s) dependencia(s) relacionada(s) con el proceso  constitucional, con el propósito de verificar y sustentar la respuesta; de ser incompleta la misma se requerirá  a la(s) dependencia(s) para que amplíen información o documentación.  * * * * * *</t>
  </si>
  <si>
    <t xml:space="preserve">El abogado requiere mediante correo eletrónico y/o orfeo la solicitud de información y documentación  para la revisión e inclusión en la contestación </t>
  </si>
  <si>
    <t>100% de la información revisada/N°de solicitudes de información solicitadas</t>
  </si>
  <si>
    <t xml:space="preserve">Gestión Estratégica de TI </t>
  </si>
  <si>
    <t>Formular e implementar lineamientos y estrategias para el diseño y mejoramiento de la infraestructura
tecnológica, de negocio, de aplicaciones e información en el marco de la arquitectura empresarial, con el fin de
contribuir al logro de las metas de la Secretaría de Cultura, Recreación y Deporte.</t>
  </si>
  <si>
    <t>RC-GET-1</t>
  </si>
  <si>
    <t>Posibilidad de ocultar o manipular premeditadamente la información de los proyectos tecnológicos del PETI que puedan afectar su evaluación y/o ejecución transparente para beneficio propio o de un tercero.</t>
  </si>
  <si>
    <t>1. Manipulación de la información de proyectos tecnológicos.
2.  Intereses particulares para benecio de los grupos de valor.
3. Falta de integridad de los funcionarios que evaluan y realizan seguimiento a los proyectos tecnológicos.</t>
  </si>
  <si>
    <t xml:space="preserve">1,Pérdida reputacional de la SCRD.
2.Detrimento patrimonial.
</t>
  </si>
  <si>
    <t xml:space="preserve"> *DETECTIVO *PREVENTIVO * * * *</t>
  </si>
  <si>
    <t xml:space="preserve"> *Documentar control en el proceso:
El jefe de la Oficina, el profesional y/o contratista de la Oficina de Tecnolólogias de la Información,  trimestralmente, con el fin de detectar desviaciones en la ejecución de los proyectos del PETI, realiza seguimiento a las actividades programadas, documentando el resultado.
El jefe de la Oficina de Tecnolólogias de la Información realiza, semestralmente, socialización de la ejecución del PETI ante el Comité Institucional de Gerstión y Desemepeño *Documentar control en el proceso:
El jefe de la Oficina, el profesional y/o contratista de la Oficina de Tecnolólogias de la Información, conforme se requiera realizar contratación de bienes y/o servicios, y con el fin de detectar posibles inconsistencias en los pliegos de condiciones que puedan favorecer o direccionar la contratación hacia un proponente, realiza verificación de los estudios previos, a fin de solicitar las corecciones y ajustes necesarios. * * * * *</t>
  </si>
  <si>
    <t xml:space="preserve"> *FUERTEFUERTE *FUERTEFUERTE * *FUERTE * *</t>
  </si>
  <si>
    <t xml:space="preserve">Analizar la posibilidad del uso de tecnologías de código abierto o con existencia de múltiples proponentes en el mercado para la adquisición de bienes y servicios de TI.
Proyectar y planificar la implementación de soluciones tecnológicas bajo tecnologías de código abierto.
</t>
  </si>
  <si>
    <t>Meta: 70% de los servicios de TI bajo tecnologías de software libre.
Indicador: (cantidad de servicios de TI bajo tecnologías de software libre/ cantidad total de servicos de TI)*100</t>
  </si>
  <si>
    <t>Funcionarios y contratistas de la OTI</t>
  </si>
  <si>
    <t>Jefe de la OTI</t>
  </si>
  <si>
    <t>De conformidad con el reporte cualitativo entregado por la OTI no se reporta si la meta del 70% se cumplió o no.
No se reporta materilización del riesgo.</t>
  </si>
  <si>
    <t>Se recomienda a la OTI ser específico en el reporte del porcentaje de cumplimiento de la actividad 3, indicando exactamente a qué porcentaje de servicios de TI bajo tecnologías de softtware libre alcanzó la SCRD. Puesto que con reporte cualitatico entregado no es posible determinar sí se cumplió o no con la actividad propuesta.</t>
  </si>
  <si>
    <t>Gestión de Talento Humano</t>
  </si>
  <si>
    <t>Administrar el diseño, ejecución y seguimiento del ciclo del personal de la Secretaría Distrital de Cultura,Recreación y Deporte mediante la planeación estratégica y la cultura organizacional, en pro del mejoramientocontinuo, la satisfacción personal y el desarrollo institucional que permitan contar con el personal idóneo ycompetente para atender la misión de la entidad.</t>
  </si>
  <si>
    <t>RC-HUM-</t>
  </si>
  <si>
    <t>Posibilidad de recibir una dádiva o beneficio para favorecer a un tercero en la selección y vinculación de servidores que no cumplan con los requisitos legales.</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</si>
  <si>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</si>
  <si>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</si>
  <si>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 xml:space="preserve"> *El profesional del Grupo Interno de Trabajo de Gestión del Talento Humano previo a un nombramiento o encargo  efectuará la verificación de requisitos del empleo, de conformidad con lo establecido en el manual específico de funciones y de competencias laborales y la normatividad vigente asociada a la materia, en caso de incumplimiento se informará a la Dirección de Gestión Corporativa y Relación con el ciudadano, así las cosas, frente a nombramientos y encargos,  la Coordinadora del Grupo Interno de Trabajo de Gestión del Talento Humano certificará el cumplimiento de requisitos * * * * * *</t>
  </si>
  <si>
    <t>SIN IMPACTO</t>
  </si>
  <si>
    <t xml:space="preserve">Revisión del procedimiento PR-HUM-20 v4 Selección, vinculación y desvinculación de personal </t>
  </si>
  <si>
    <t xml:space="preserve">Procedimiento PR-HUM-20 v4 Selección, vinculación y desvinculación de personal revisado </t>
  </si>
  <si>
    <t>Humanos 
Técnicos</t>
  </si>
  <si>
    <t>1. Profesional Especializado 
2. Líder de proceso</t>
  </si>
  <si>
    <t>Se evidencia en cumplimiento de actividad propuesta en el plan de tratamiento de riesgos, de conformidad con la meta propuesta y la fecha establecida. 
No se reporta materilización del riesgo.</t>
  </si>
  <si>
    <t>Relación con la Ciudadanía</t>
  </si>
  <si>
    <t>Permitir el acceso oportuno, eficaz, eficiente, digno, transparente e igualitario a los trámites, servicios
y otros procedimientos administrativos de la Secretaría Distrital de Cultura, Recreación y Deporte, con
el propósito de satisfacer las necesidades de las partes interesadas y grupos de valor y promover el
goce efectivo de sus derechos sin discriminación alguna.</t>
  </si>
  <si>
    <t>RC-RCC-1</t>
  </si>
  <si>
    <t>Posibilidad de recibir dadivas con el fin de  dar respuesta favorable a peticiones  para beneficiar a un tercero</t>
  </si>
  <si>
    <t>Desconocimiento o incumplimiento del procedimiento, en especial en las actividades de control</t>
  </si>
  <si>
    <t>1. Desconfianza de la ciudadanía en los procesos que adelanta la SCRD
2. Investigaciones
3. Sanciones disciplinarias, penales y fiscales.
4. Perdida reputacional de la SCRD</t>
  </si>
  <si>
    <t xml:space="preserve"> *El responsable del equipo de Relación con el CIudadano realiza la programación de las socializaciones del instructivo, con el fin de recordar los lineamientos señalados en el documento,para el registro y gestión de las denuncias por posibles actos de corrupción,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*El responsable del equipo de Relación con el CIudadano realiza la programación de las campañas de prevención de prácticas relacionadas con el soborno y la corrupción, , para lo cual fijará las fechas de las campañs para cada trimestre y definirá el tipo de campaña. Se realizará seguimiento al cronograma elaborado para los controles del riesgo. La evidencia son las campañas enviadas por correo electrónico, pantallazos de las publicaciones en intranet y en página web.  *El responsable del equipo de Relación con el CIudadano realiza la programación de las capacitaciones en temas de soborno y corrupción,  con el fin de recordar los lineamientos vigentes y las consecuenciales legales por incurrir en este tipo de actos, para lo cual agendará la fecha para cada semestre, realizará la invitación y solicitará su envío a través de correo electrónico y agendado en calendario. Se realizará seguimiento al cronograma elaborado para los controles del riesgo. La evidencia es el listado de asistencia y la presentación.   * * * *</t>
  </si>
  <si>
    <t xml:space="preserve">1. Realizar revisión de cronograma con las actividades que se dearrollaran para cada control. </t>
  </si>
  <si>
    <t>1. Revisión mensual del cronograma de actividades con registro de avances.</t>
  </si>
  <si>
    <t>Equipo de Relación con el Ciudadano</t>
  </si>
  <si>
    <t xml:space="preserve"> 31/12/2022</t>
  </si>
  <si>
    <t>Gestión Operativa de TI</t>
  </si>
  <si>
    <t>Gestionar los recursos tecnológicos para la administración, monitoreo, aseguramiento y aprovisionamiento de infraestructura y soluciones informáticas, con el fin de facilitar el acceso, el uso eficiente y el aprovechamiento de las tecnologías de la información y las comunicaciones a las dependencias y servidores de la SCRD.</t>
  </si>
  <si>
    <t>RC-GOT-1</t>
  </si>
  <si>
    <t>Posibilidad de otorgar privilegios de acceso a los aplicativos, sin estar el usuario autorizado,  con el propósito de beneficiar a un tercero o en beneficio propio</t>
  </si>
  <si>
    <t>1. Falta de integridad del servidor público
2. Incorrecta asignación de funciones y/o roles
3. Manipulación de la información y fallas en la aplicación de los controles</t>
  </si>
  <si>
    <t>1. Investigaciones / sanciones disciplinarias, administrativas, fiscales y/o penales.
2. Reclamaciones
3. Pérdida de confidencialidad de la información</t>
  </si>
  <si>
    <t xml:space="preserve"> *Bajo periodicidad definida la GITISI, realizara revisión de los roles y privilegios asignados en cada una de las soluciones tecnológicas, con el fin de identificar asignación de usuarios y privilegios no autorizados, usando como insumos las novedades y situaciones administrativas reportadas por la Dirección de Gestión de Talento Humano, por el área administrativa (paz y salvos), por medio de la herramienta de mesa de servicios de la entidad y/o por los radicados de Orfeo entre otros *Se actualiza documentación para fortalecer controles con sus actividades relacionadas, cada vez que sea requerido * * * * *</t>
  </si>
  <si>
    <t xml:space="preserve"> *FUERTEFUERTE *FUERTEFUERTE *FUERTE *FUERTE * *</t>
  </si>
  <si>
    <t>1. Realizar revisión semestral de las cuentas de usuario, teniendo en cuenta los insumos de las situaciones administrativas, de acuerdo con lo establecido en el procedimiento y en aplicación de la norma.
2. Revisión de la documentación relacionada con acceso de cuentas de usuario para su actualización.</t>
  </si>
  <si>
    <t xml:space="preserve">1. Revisión semestral de las cuentas de usuario Meta: 100% 
2. Revisión docuemntacion de acceso cuentas de usuario Meta: 100% </t>
  </si>
  <si>
    <t>Profesionales designados</t>
  </si>
  <si>
    <t>1 y 2. 31/12/2023</t>
  </si>
  <si>
    <t>Actividad 1: Cumplida.
Actividad 2: Incumplida, se indica que se el procedimiento de soporte técnico de encuentra en actualización,. teniendo en cuenta que la fecha de finalización de la actividad era el 31/12/2023, se califica como incumplida.
No se reporta materilización del riesgo.</t>
  </si>
  <si>
    <t xml:space="preserve">Se inumplió con la actividad 2, ya que, el procedimiento de soporte técnico debería haber sido actualizado y socializado a más tardar el 31/12/2023
Teniendo en cuenta que ya fue remitido para aprobación de la OAP se recomienda que se publique y socialice en la mayor brevedad posible. </t>
  </si>
  <si>
    <t>Gestión de la Cultura Ciudadana</t>
  </si>
  <si>
    <t>Promover las transformaciones culturales de comportamientos ciudadanos mediante la estructuración de
lineamientos, estrategias y/o acciones de cultura ciudadana para fomentar la corresponsabilidad y participación
activa de la ciudadanía</t>
  </si>
  <si>
    <t>RC-GCC-1</t>
  </si>
  <si>
    <t>Posibilidad de acción u omisión por manipular información para favorecer a un tercero con la entrega de certificaciones en las estrategias o acciones de cultura ciudadana sin el cumplimiento de los requisitos</t>
  </si>
  <si>
    <t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t>
  </si>
  <si>
    <t xml:space="preserve">1. Investigaciones / sanciones disciplinarias, administrativas, fiscales y/o penales
2. Reclamaciones </t>
  </si>
  <si>
    <t xml:space="preserve"> *El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 * * * * * *</t>
  </si>
  <si>
    <t xml:space="preserve"> *FUERTEMODERADO *FUERTE *FUERTE *FUERTE * *</t>
  </si>
  <si>
    <t xml:space="preserve">1. Elaborar los procedimientos: Programa Distrital de Voluntariado "Yo Soy Cultura Ciudadana",  Servicio Social y sus documentos asociados,  Red de Aliados y Eventos Pedagógicos; fortaleciendo los controles y seguimientos
2. Socializar los procedimientos:  Programa Distrital de Voluntariado "Yo Soy Cultura Ciudadana",  Servicio Social y sus documentos asociados,  Red de Aliados y Eventos Pedagógicos; a medida que sean aprobados. </t>
  </si>
  <si>
    <t>1. Indicador: Número de  procedimientos documentados
1. Meta: Tres (3) procedimientos documentados 
2. Indicador:  Porcentaje de profesionales participes de los procedimientos documentados de la SCRD
(Número de profesionales capacitados en los  procedimientos documentados / Número total de profesionales participes de los procedimientos documentados)*100
2. Meta: 100%</t>
  </si>
  <si>
    <t>1. 30/11/2023
2. 30/11/2023</t>
  </si>
  <si>
    <t>Actividad 1: Incumplida.  Se indica por parte de los responsables que se actualizó el procedimiento "Formulación de política pública del sector CRD". Sin embargo, la meta propuesta era la elaboración y socialización de Tres (3) procedimientos, por lo tanto, no se cumplió con las actividad programada en los tiempos establecidos.
No se reporta si hubo o no materialización del riesgo.</t>
  </si>
  <si>
    <t>Se inumplieron con las actividades propuestas, ya que, los procedimientos deberían haber sido creados y socializados a más tardar el 31/11/2023</t>
  </si>
  <si>
    <t xml:space="preserve">Actividad no cumplida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</si>
</sst>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mmmm\ d&quot; de &quot;yyyy"/>
    <numFmt numFmtId="168" formatCode="d/m/yyyy"/>
  </numFmts>
  <fonts count="105">
    <font>
      <sz val="11"/>
      <color theme="1"/>
      <name val="Calibri"/>
      <scheme val="minor"/>
    </font>
    <font>
      <sz val="10"/>
      <color rgb="FF000000"/>
      <name val="Arial"/>
    </font>
    <font>
      <b/>
      <sz val="18"/>
      <color rgb="FFFFFFFF"/>
      <name val="Arial"/>
    </font>
    <font>
      <sz val="11"/>
      <name val="Calibri"/>
    </font>
    <font>
      <sz val="10"/>
      <color theme="1"/>
      <name val="Calibri"/>
    </font>
    <font>
      <sz val="12"/>
      <color rgb="FF000000"/>
      <name val="Arial"/>
    </font>
    <font>
      <b/>
      <sz val="10"/>
      <color rgb="FF000000"/>
      <name val="Arial"/>
    </font>
    <font>
      <b/>
      <sz val="10"/>
      <color theme="1"/>
      <name val="Arial"/>
    </font>
    <font>
      <sz val="10"/>
      <color rgb="FFFFFFFF"/>
      <name val="Arial"/>
    </font>
    <font>
      <sz val="10"/>
      <color theme="1"/>
      <name val="Arial"/>
    </font>
    <font>
      <b/>
      <sz val="11"/>
      <color rgb="FFFFFFFF"/>
      <name val="Arial"/>
    </font>
    <font>
      <sz val="10"/>
      <color rgb="FF000000"/>
      <name val="Arial Narrow"/>
    </font>
    <font>
      <b/>
      <sz val="10"/>
      <color theme="1"/>
      <name val="Arial Narrow"/>
    </font>
    <font>
      <b/>
      <sz val="10"/>
      <color rgb="FF000000"/>
      <name val="Arial Narrow"/>
    </font>
    <font>
      <b/>
      <sz val="10"/>
      <color theme="0"/>
      <name val="Arial Narrow"/>
    </font>
    <font>
      <sz val="11"/>
      <color rgb="FF000000"/>
      <name val="&quot;ȫrial narrow\&quot;&quot;"/>
    </font>
    <font>
      <b/>
      <sz val="11"/>
      <color rgb="FF000000"/>
      <name val="&quot;ȫrial narrow\&quot;&quot;"/>
    </font>
    <font>
      <sz val="11"/>
      <color theme="1"/>
      <name val="Arial"/>
    </font>
    <font>
      <sz val="12"/>
      <color rgb="FFFF0000"/>
      <name val="Calibri"/>
    </font>
    <font>
      <sz val="11"/>
      <color rgb="FF000000"/>
      <name val="Arial Narrow"/>
    </font>
    <font>
      <b/>
      <sz val="11"/>
      <color rgb="FFFFFFFF"/>
      <name val="&quot;ȫrial narrow\&quot;&quot;"/>
    </font>
    <font>
      <sz val="17"/>
      <color rgb="FFFF0000"/>
      <name val="Calibri"/>
    </font>
    <font>
      <sz val="11"/>
      <color theme="1"/>
      <name val="Calibri"/>
    </font>
    <font>
      <sz val="11"/>
      <color rgb="FFFFFFFF"/>
      <name val="&quot;ȫrial narrow\&quot;&quot;"/>
    </font>
    <font>
      <b/>
      <sz val="11"/>
      <color rgb="FF000000"/>
      <name val="Arial Narrow"/>
    </font>
    <font>
      <b/>
      <sz val="12"/>
      <color rgb="FF000000"/>
      <name val="Arial"/>
    </font>
    <font>
      <sz val="11"/>
      <color theme="1"/>
      <name val="Calibri"/>
      <scheme val="minor"/>
    </font>
    <font>
      <sz val="11"/>
      <color rgb="FF000000"/>
      <name val="Arial"/>
    </font>
    <font>
      <sz val="14"/>
      <color rgb="FF000000"/>
      <name val="Arial"/>
    </font>
    <font>
      <b/>
      <sz val="10"/>
      <color rgb="FFFFFFFF"/>
      <name val="Arial"/>
    </font>
    <font>
      <sz val="11"/>
      <color rgb="FF000000"/>
      <name val="&quot;Arial Narrow&quot;"/>
    </font>
    <font>
      <sz val="10"/>
      <color theme="1"/>
      <name val="Arial Narrow"/>
    </font>
    <font>
      <b/>
      <sz val="14"/>
      <color theme="1"/>
      <name val="Calibri"/>
    </font>
    <font>
      <sz val="11"/>
      <color theme="1"/>
      <name val="Arial Narrow"/>
    </font>
    <font>
      <b/>
      <sz val="36"/>
      <color theme="1"/>
      <name val="Arial Narrow"/>
    </font>
    <font>
      <b/>
      <sz val="14"/>
      <color theme="1"/>
      <name val="Arial Narrow"/>
    </font>
    <font>
      <b/>
      <sz val="11"/>
      <color theme="1"/>
      <name val="Arial Narrow"/>
    </font>
    <font>
      <b/>
      <sz val="9"/>
      <color theme="1"/>
      <name val="Arial Narrow"/>
    </font>
    <font>
      <b/>
      <sz val="12"/>
      <color theme="1"/>
      <name val="Arial Narrow"/>
    </font>
    <font>
      <sz val="12"/>
      <color theme="1"/>
      <name val="Arial Narrow"/>
    </font>
    <font>
      <u/>
      <sz val="11"/>
      <color theme="1"/>
      <name val="Arial Narrow"/>
    </font>
    <font>
      <u/>
      <sz val="12"/>
      <color rgb="FF0563C1"/>
      <name val="Arial Narrow"/>
    </font>
    <font>
      <sz val="11"/>
      <color rgb="FF000000"/>
      <name val="Calibri"/>
    </font>
    <font>
      <sz val="12"/>
      <color rgb="FF0000FF"/>
      <name val="Arial Narrow"/>
    </font>
    <font>
      <sz val="11"/>
      <color rgb="FF0000FF"/>
      <name val="Arial Narrow"/>
    </font>
    <font>
      <u/>
      <sz val="11"/>
      <color rgb="FF0000FF"/>
      <name val="Calibri"/>
    </font>
    <font>
      <u/>
      <sz val="11"/>
      <color theme="1"/>
      <name val="Arial Narrow"/>
    </font>
    <font>
      <u/>
      <sz val="11"/>
      <color theme="10"/>
      <name val="Calibri"/>
    </font>
    <font>
      <sz val="12"/>
      <color rgb="FF000000"/>
      <name val="Calibri"/>
    </font>
    <font>
      <u/>
      <sz val="11"/>
      <color theme="10"/>
      <name val="Calibri"/>
    </font>
    <font>
      <u/>
      <sz val="11"/>
      <color theme="10"/>
      <name val="Calibri"/>
    </font>
    <font>
      <u/>
      <sz val="12"/>
      <color rgb="FF0000FF"/>
      <name val="Arial Narrow"/>
    </font>
    <font>
      <sz val="12"/>
      <color rgb="FF000000"/>
      <name val="Arial Narrow"/>
    </font>
    <font>
      <u/>
      <sz val="11"/>
      <color theme="1"/>
      <name val="Arial Narrow"/>
    </font>
    <font>
      <u/>
      <sz val="11"/>
      <color rgb="FF1155CC"/>
      <name val="Arial"/>
    </font>
    <font>
      <u/>
      <sz val="11"/>
      <color rgb="FF0000FF"/>
      <name val="Arial Narrow"/>
    </font>
    <font>
      <sz val="13"/>
      <color theme="1"/>
      <name val="Arial Narrow"/>
    </font>
    <font>
      <sz val="11"/>
      <color rgb="FF000000"/>
      <name val="&quot;Arial Narrow&quot;"/>
    </font>
    <font>
      <u/>
      <sz val="12"/>
      <color rgb="FF0000FF"/>
      <name val="Arial Narrow"/>
    </font>
    <font>
      <sz val="11"/>
      <color rgb="FF0000FF"/>
      <name val="Calibri"/>
    </font>
    <font>
      <u/>
      <sz val="11"/>
      <color rgb="FF0000FF"/>
      <name val="Calibri"/>
    </font>
    <font>
      <u/>
      <sz val="11"/>
      <color theme="1"/>
      <name val="Arial Narrow"/>
    </font>
    <font>
      <u/>
      <sz val="11"/>
      <color theme="1"/>
      <name val="Arial Narrow"/>
    </font>
    <font>
      <u/>
      <sz val="11"/>
      <color theme="10"/>
      <name val="Calibri"/>
    </font>
    <font>
      <u/>
      <sz val="11"/>
      <color theme="1"/>
      <name val="Arial Narrow"/>
    </font>
    <font>
      <u/>
      <sz val="11"/>
      <color rgb="FF0000FF"/>
      <name val="Arial Narrow"/>
    </font>
    <font>
      <u/>
      <sz val="11"/>
      <color rgb="FF000000"/>
      <name val="Arial Narrow"/>
    </font>
    <font>
      <u/>
      <sz val="11"/>
      <color theme="10"/>
      <name val="Calibri"/>
    </font>
    <font>
      <u/>
      <sz val="11"/>
      <color rgb="FF0000FF"/>
      <name val="Arial Narrow"/>
    </font>
    <font>
      <u/>
      <sz val="11"/>
      <color theme="10"/>
      <name val="Calibri"/>
    </font>
    <font>
      <u/>
      <sz val="11"/>
      <color rgb="FF000000"/>
      <name val="Arial Narrow"/>
    </font>
    <font>
      <u/>
      <sz val="11"/>
      <color theme="1"/>
      <name val="Arial Narrow"/>
    </font>
    <font>
      <u/>
      <sz val="11"/>
      <color theme="1"/>
      <name val="Arial Narrow"/>
    </font>
    <font>
      <u/>
      <sz val="11"/>
      <color rgb="FF0000FF"/>
      <name val="Arial Narrow"/>
    </font>
    <font>
      <b/>
      <sz val="22"/>
      <color theme="1"/>
      <name val="Calibri"/>
    </font>
    <font>
      <b/>
      <sz val="11"/>
      <color theme="0"/>
      <name val="Calibri"/>
    </font>
    <font>
      <b/>
      <sz val="12"/>
      <color theme="1"/>
      <name val="&quot;Arial Narrow&quot;"/>
    </font>
    <font>
      <b/>
      <sz val="11"/>
      <color rgb="FFFFFFFF"/>
      <name val="Calibri"/>
    </font>
    <font>
      <b/>
      <sz val="11"/>
      <color theme="1"/>
      <name val="&quot;Arial Narrow&quot;"/>
    </font>
    <font>
      <sz val="14"/>
      <color theme="1"/>
      <name val="Calibri"/>
    </font>
    <font>
      <b/>
      <sz val="11"/>
      <color theme="1"/>
      <name val="Calibri"/>
    </font>
    <font>
      <b/>
      <sz val="12"/>
      <color theme="1"/>
      <name val="&quot;Arial Narrow&quot;, sans-serif"/>
    </font>
    <font>
      <b/>
      <sz val="10"/>
      <color theme="1"/>
      <name val="&quot;Arial Narrow&quot;, sans-serif"/>
    </font>
    <font>
      <b/>
      <sz val="12"/>
      <color rgb="FF000000"/>
      <name val="&quot;Arial Narrow&quot;, sans-serif"/>
    </font>
    <font>
      <b/>
      <sz val="10"/>
      <color rgb="FF000000"/>
      <name val="&quot;Arial Narrow&quot;, sans-serif"/>
    </font>
    <font>
      <b/>
      <sz val="12"/>
      <color theme="0"/>
      <name val="&quot;Arial Narrow&quot;, sans-serif"/>
    </font>
    <font>
      <b/>
      <sz val="10"/>
      <color theme="0"/>
      <name val="&quot;Arial Narrow&quot;, sans-serif"/>
    </font>
    <font>
      <sz val="11"/>
      <color rgb="FFFF0000"/>
      <name val="Arial"/>
    </font>
    <font>
      <u/>
      <sz val="11"/>
      <color rgb="FF1155CC"/>
      <name val="Arial Narrow"/>
    </font>
    <font>
      <u/>
      <sz val="12"/>
      <color rgb="FF1155CC"/>
      <name val="Arial Narrow"/>
    </font>
    <font>
      <sz val="11"/>
      <color theme="10"/>
      <name val="Calibri"/>
    </font>
    <font>
      <u/>
      <sz val="12"/>
      <color rgb="FF0563C1"/>
      <name val="Arial"/>
    </font>
    <font>
      <u/>
      <sz val="12"/>
      <color rgb="FF1155CC"/>
      <name val="Arial"/>
    </font>
    <font>
      <sz val="12"/>
      <color rgb="FF000000"/>
      <name val="&quot;Arial Narrow&quot;, Arial"/>
    </font>
    <font>
      <sz val="11"/>
      <color rgb="FF0563C1"/>
      <name val="Arial Narrow"/>
    </font>
    <font>
      <sz val="12"/>
      <name val="&quot;Arial Narrow&quot;"/>
    </font>
    <font>
      <u/>
      <sz val="12"/>
      <color rgb="FF1155CC"/>
      <name val="&quot;Arial Narrow&quot;"/>
    </font>
    <font>
      <b/>
      <sz val="12"/>
      <color rgb="FF000000"/>
      <name val="Arial Narrow"/>
    </font>
    <font>
      <b/>
      <sz val="11"/>
      <color rgb="FF000000"/>
      <name val="&quot;Arial Narrow&quot;, sans-serif"/>
    </font>
    <font>
      <sz val="11"/>
      <color rgb="FF000000"/>
      <name val="&quot;Arial Narrow&quot;, sans-serif"/>
    </font>
    <font>
      <b/>
      <sz val="11"/>
      <color rgb="FF000000"/>
      <name val="Arial"/>
    </font>
    <font>
      <sz val="12"/>
      <color rgb="FF7030A0"/>
      <name val="Arial Narrow"/>
    </font>
    <font>
      <u/>
      <sz val="11"/>
      <color rgb="FF0563C1"/>
      <name val="Arial Narrow"/>
    </font>
    <font>
      <sz val="11"/>
      <name val="&quot;Arial Narrow&quot;"/>
    </font>
    <font>
      <sz val="11"/>
      <name val="Calibri"/>
      <family val="2"/>
    </font>
  </fonts>
  <fills count="31">
    <fill>
      <patternFill patternType="none"/>
    </fill>
    <fill>
      <patternFill patternType="gray125"/>
    </fill>
    <fill>
      <patternFill patternType="solid">
        <fgColor rgb="FF7030A0"/>
        <bgColor rgb="FF7030A0"/>
      </patternFill>
    </fill>
    <fill>
      <patternFill patternType="solid">
        <fgColor rgb="FF93C47D"/>
        <bgColor rgb="FF93C47D"/>
      </patternFill>
    </fill>
    <fill>
      <patternFill patternType="solid">
        <fgColor theme="0"/>
        <bgColor theme="0"/>
      </patternFill>
    </fill>
    <fill>
      <patternFill patternType="solid">
        <fgColor rgb="FFFFD966"/>
        <bgColor rgb="FFFFD966"/>
      </patternFill>
    </fill>
    <fill>
      <patternFill patternType="solid">
        <fgColor rgb="FFEA9999"/>
        <bgColor rgb="FFEA9999"/>
      </patternFill>
    </fill>
    <fill>
      <patternFill patternType="solid">
        <fgColor rgb="FFB4A7D6"/>
        <bgColor rgb="FFB4A7D6"/>
      </patternFill>
    </fill>
    <fill>
      <patternFill patternType="solid">
        <fgColor rgb="FFD8D8D8"/>
        <bgColor rgb="FFD8D8D8"/>
      </patternFill>
    </fill>
    <fill>
      <patternFill patternType="solid">
        <fgColor rgb="FF351C75"/>
        <bgColor rgb="FF351C75"/>
      </patternFill>
    </fill>
    <fill>
      <patternFill patternType="solid">
        <fgColor rgb="FFF2F2F2"/>
        <bgColor rgb="FFF2F2F2"/>
      </patternFill>
    </fill>
    <fill>
      <patternFill patternType="solid">
        <fgColor rgb="FF434343"/>
        <bgColor rgb="FF434343"/>
      </patternFill>
    </fill>
    <fill>
      <patternFill patternType="solid">
        <fgColor rgb="FFD9D2E9"/>
        <bgColor rgb="FFD9D2E9"/>
      </patternFill>
    </fill>
    <fill>
      <patternFill patternType="solid">
        <fgColor rgb="FF8E7CC3"/>
        <bgColor rgb="FF8E7CC3"/>
      </patternFill>
    </fill>
    <fill>
      <patternFill patternType="solid">
        <fgColor rgb="FFFFFFFF"/>
        <bgColor rgb="FFFFFFFF"/>
      </patternFill>
    </fill>
    <fill>
      <patternFill patternType="solid">
        <fgColor rgb="FFC5E0B3"/>
        <bgColor rgb="FFC5E0B3"/>
      </patternFill>
    </fill>
    <fill>
      <patternFill patternType="solid">
        <fgColor theme="7"/>
        <bgColor theme="7"/>
      </patternFill>
    </fill>
    <fill>
      <patternFill patternType="solid">
        <fgColor rgb="FFCC99FF"/>
        <bgColor rgb="FFCC99FF"/>
      </patternFill>
    </fill>
    <fill>
      <patternFill patternType="solid">
        <fgColor rgb="FFFEF2CB"/>
        <bgColor rgb="FFFEF2CB"/>
      </patternFill>
    </fill>
    <fill>
      <patternFill patternType="solid">
        <fgColor rgb="FFCFE2F3"/>
        <bgColor rgb="FFCFE2F3"/>
      </patternFill>
    </fill>
    <fill>
      <patternFill patternType="solid">
        <fgColor rgb="FF36D668"/>
        <bgColor rgb="FF36D668"/>
      </patternFill>
    </fill>
    <fill>
      <patternFill patternType="solid">
        <fgColor rgb="FFFBE4D5"/>
        <bgColor rgb="FFFBE4D5"/>
      </patternFill>
    </fill>
    <fill>
      <patternFill patternType="solid">
        <fgColor rgb="FFE2EFD9"/>
        <bgColor rgb="FFE2EFD9"/>
      </patternFill>
    </fill>
    <fill>
      <patternFill patternType="solid">
        <fgColor rgb="FFFFF2CC"/>
        <bgColor rgb="FFFFF2CC"/>
      </patternFill>
    </fill>
    <fill>
      <patternFill patternType="solid">
        <fgColor rgb="FFB4C6E7"/>
        <bgColor rgb="FFB4C6E7"/>
      </patternFill>
    </fill>
    <fill>
      <patternFill patternType="solid">
        <fgColor rgb="FFF7CAAC"/>
        <bgColor rgb="FFF7CAAC"/>
      </patternFill>
    </fill>
    <fill>
      <patternFill patternType="solid">
        <fgColor rgb="FFBDD6EE"/>
        <bgColor rgb="FFBDD6EE"/>
      </patternFill>
    </fill>
    <fill>
      <patternFill patternType="solid">
        <fgColor rgb="FFDEEAF6"/>
        <bgColor rgb="FFDEEAF6"/>
      </patternFill>
    </fill>
    <fill>
      <patternFill patternType="solid">
        <fgColor rgb="FF2E75B5"/>
        <bgColor rgb="FF2E75B5"/>
      </patternFill>
    </fill>
    <fill>
      <patternFill patternType="solid">
        <fgColor rgb="FFBF9000"/>
        <bgColor rgb="FFBF9000"/>
      </patternFill>
    </fill>
    <fill>
      <patternFill patternType="solid">
        <fgColor rgb="FF0070C0"/>
        <bgColor rgb="FF0070C0"/>
      </patternFill>
    </fill>
  </fills>
  <borders count="90">
    <border>
      <left/>
      <right/>
      <top/>
      <bottom/>
      <diagonal/>
    </border>
    <border>
      <left/>
      <right/>
      <top/>
      <bottom/>
      <diagonal/>
    </border>
    <border>
      <left/>
      <right/>
      <top/>
      <bottom/>
      <diagonal/>
    </border>
    <border>
      <left/>
      <right/>
      <top/>
      <bottom/>
      <diagonal/>
    </border>
    <border>
      <left/>
      <right/>
      <top/>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medium">
        <color rgb="FF8E7CC3"/>
      </left>
      <right style="medium">
        <color rgb="FF8E7CC3"/>
      </right>
      <top style="medium">
        <color rgb="FF8E7CC3"/>
      </top>
      <bottom style="medium">
        <color rgb="FF8E7CC3"/>
      </bottom>
      <diagonal/>
    </border>
    <border>
      <left/>
      <right/>
      <top/>
      <bottom/>
      <diagonal/>
    </border>
    <border>
      <left/>
      <right/>
      <top/>
      <bottom style="thin">
        <color rgb="FF674EA7"/>
      </bottom>
      <diagonal/>
    </border>
    <border>
      <left/>
      <right/>
      <top/>
      <bottom style="thin">
        <color rgb="FF674EA7"/>
      </bottom>
      <diagonal/>
    </border>
    <border>
      <left/>
      <right style="thick">
        <color rgb="FF674EA7"/>
      </right>
      <top/>
      <bottom style="thin">
        <color rgb="FF674EA7"/>
      </bottom>
      <diagonal/>
    </border>
    <border>
      <left style="thick">
        <color rgb="FF674EA7"/>
      </left>
      <right/>
      <top/>
      <bottom style="thin">
        <color rgb="FF674EA7"/>
      </bottom>
      <diagonal/>
    </border>
    <border>
      <left style="thin">
        <color rgb="FFA5A5A5"/>
      </left>
      <right style="thin">
        <color rgb="FFA5A5A5"/>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A5A5A5"/>
      </left>
      <right style="thin">
        <color rgb="FFA5A5A5"/>
      </right>
      <top/>
      <bottom style="thin">
        <color rgb="FFA5A5A5"/>
      </bottom>
      <diagonal/>
    </border>
    <border>
      <left/>
      <right style="thin">
        <color rgb="FFA5A5A5"/>
      </right>
      <top/>
      <bottom style="thin">
        <color rgb="FFA5A5A5"/>
      </bottom>
      <diagonal/>
    </border>
    <border>
      <left/>
      <right style="thin">
        <color rgb="FFA6A6A6"/>
      </right>
      <top style="thin">
        <color rgb="FFA6A6A6"/>
      </top>
      <bottom style="thin">
        <color rgb="FFA6A6A6"/>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602">
    <xf numFmtId="0" fontId="0" fillId="0" borderId="0" xfId="0"/>
    <xf numFmtId="0" fontId="1" fillId="0" borderId="0" xfId="0" applyFont="1" applyAlignment="1">
      <alignment horizontal="center" vertical="center"/>
    </xf>
    <xf numFmtId="0" fontId="4" fillId="0" borderId="0" xfId="0" applyFont="1" applyAlignment="1">
      <alignment vertical="center"/>
    </xf>
    <xf numFmtId="0" fontId="1" fillId="0" borderId="0" xfId="0" applyFont="1" applyAlignment="1">
      <alignment horizontal="center" vertical="center" wrapText="1"/>
    </xf>
    <xf numFmtId="0" fontId="4" fillId="0" borderId="0" xfId="0" applyFont="1" applyAlignment="1">
      <alignment vertical="center" wrapText="1"/>
    </xf>
    <xf numFmtId="0" fontId="1" fillId="0" borderId="0" xfId="0" applyFont="1" applyAlignment="1">
      <alignment vertical="center"/>
    </xf>
    <xf numFmtId="1" fontId="1" fillId="0" borderId="0" xfId="0" applyNumberFormat="1" applyFont="1" applyAlignment="1">
      <alignment vertical="center"/>
    </xf>
    <xf numFmtId="0" fontId="6" fillId="0" borderId="0" xfId="0" applyFont="1" applyAlignment="1">
      <alignment horizontal="right" vertical="center"/>
    </xf>
    <xf numFmtId="0" fontId="6" fillId="0" borderId="0" xfId="0" applyFont="1" applyAlignment="1">
      <alignment horizontal="center" vertical="center"/>
    </xf>
    <xf numFmtId="0" fontId="1" fillId="0" borderId="0" xfId="0" applyFont="1" applyAlignment="1">
      <alignment horizontal="right" vertical="center"/>
    </xf>
    <xf numFmtId="0" fontId="7" fillId="3" borderId="4" xfId="0" applyFont="1" applyFill="1" applyBorder="1" applyAlignment="1">
      <alignment horizontal="center" vertical="center"/>
    </xf>
    <xf numFmtId="0" fontId="8" fillId="4" borderId="4" xfId="0" applyFont="1" applyFill="1" applyBorder="1" applyAlignment="1">
      <alignment horizontal="center" vertical="center"/>
    </xf>
    <xf numFmtId="0" fontId="7" fillId="5" borderId="4" xfId="0" applyFont="1" applyFill="1" applyBorder="1" applyAlignment="1">
      <alignment horizontal="center" vertical="center"/>
    </xf>
    <xf numFmtId="0" fontId="9" fillId="4" borderId="4" xfId="0" applyFont="1" applyFill="1" applyBorder="1" applyAlignment="1">
      <alignment horizontal="center" vertical="center"/>
    </xf>
    <xf numFmtId="0" fontId="7" fillId="6" borderId="4" xfId="0"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center" vertical="center"/>
    </xf>
    <xf numFmtId="0" fontId="13" fillId="8" borderId="11" xfId="0" applyFont="1" applyFill="1" applyBorder="1" applyAlignment="1">
      <alignment horizontal="center" vertical="center" wrapText="1"/>
    </xf>
    <xf numFmtId="0" fontId="13" fillId="10" borderId="11" xfId="0" applyFont="1" applyFill="1" applyBorder="1" applyAlignment="1">
      <alignment horizontal="center" vertical="center"/>
    </xf>
    <xf numFmtId="0" fontId="11" fillId="8" borderId="11" xfId="0" applyFont="1" applyFill="1" applyBorder="1" applyAlignment="1">
      <alignment horizontal="center" vertical="center"/>
    </xf>
    <xf numFmtId="1" fontId="13" fillId="10" borderId="11" xfId="0" applyNumberFormat="1" applyFont="1" applyFill="1" applyBorder="1" applyAlignment="1">
      <alignment horizontal="center" vertical="center"/>
    </xf>
    <xf numFmtId="0" fontId="11" fillId="0" borderId="11" xfId="0" applyFont="1" applyBorder="1" applyAlignment="1">
      <alignment horizontal="left" vertical="center"/>
    </xf>
    <xf numFmtId="164" fontId="15" fillId="0" borderId="11" xfId="0" applyNumberFormat="1" applyFont="1" applyBorder="1" applyAlignment="1">
      <alignment horizontal="center" vertical="center"/>
    </xf>
    <xf numFmtId="165" fontId="16" fillId="0" borderId="11" xfId="0" applyNumberFormat="1" applyFont="1" applyBorder="1" applyAlignment="1">
      <alignment horizontal="center" vertical="center"/>
    </xf>
    <xf numFmtId="166" fontId="17" fillId="0" borderId="11" xfId="0" applyNumberFormat="1" applyFont="1" applyBorder="1" applyAlignment="1">
      <alignment horizontal="center" vertical="center" wrapText="1"/>
    </xf>
    <xf numFmtId="166" fontId="15" fillId="0" borderId="11" xfId="0" applyNumberFormat="1" applyFont="1" applyBorder="1" applyAlignment="1">
      <alignment horizontal="center" vertical="center"/>
    </xf>
    <xf numFmtId="0" fontId="18" fillId="0" borderId="0" xfId="0" applyFont="1"/>
    <xf numFmtId="166" fontId="19" fillId="0" borderId="11" xfId="0" applyNumberFormat="1" applyFont="1" applyBorder="1" applyAlignment="1">
      <alignment horizontal="center" vertical="center"/>
    </xf>
    <xf numFmtId="165" fontId="15" fillId="0" borderId="11" xfId="0" applyNumberFormat="1" applyFont="1" applyBorder="1" applyAlignment="1">
      <alignment horizontal="center" vertical="center"/>
    </xf>
    <xf numFmtId="9" fontId="16" fillId="0" borderId="11" xfId="0" applyNumberFormat="1" applyFont="1" applyBorder="1" applyAlignment="1">
      <alignment horizontal="center" vertical="center"/>
    </xf>
    <xf numFmtId="9" fontId="20" fillId="0" borderId="11" xfId="0" applyNumberFormat="1" applyFont="1" applyBorder="1" applyAlignment="1">
      <alignment horizontal="center" vertical="center"/>
    </xf>
    <xf numFmtId="9" fontId="15" fillId="0" borderId="11" xfId="0" applyNumberFormat="1" applyFont="1" applyBorder="1" applyAlignment="1">
      <alignment horizontal="center" vertical="center"/>
    </xf>
    <xf numFmtId="165" fontId="20" fillId="0" borderId="11" xfId="0" applyNumberFormat="1" applyFont="1" applyBorder="1" applyAlignment="1">
      <alignment horizontal="center" vertical="center"/>
    </xf>
    <xf numFmtId="0" fontId="21" fillId="0" borderId="0" xfId="0" applyFont="1"/>
    <xf numFmtId="0" fontId="22" fillId="11" borderId="11" xfId="0" applyFont="1" applyFill="1" applyBorder="1" applyAlignment="1">
      <alignment vertical="center" wrapText="1"/>
    </xf>
    <xf numFmtId="1" fontId="22" fillId="11" borderId="11" xfId="0" applyNumberFormat="1" applyFont="1" applyFill="1" applyBorder="1" applyAlignment="1">
      <alignment vertical="center" wrapText="1"/>
    </xf>
    <xf numFmtId="0" fontId="23" fillId="0" borderId="11" xfId="0" applyFont="1" applyBorder="1" applyAlignment="1">
      <alignment horizontal="center" vertical="center"/>
    </xf>
    <xf numFmtId="0" fontId="13" fillId="0" borderId="0" xfId="0" applyFont="1" applyAlignment="1">
      <alignment horizontal="center" vertical="center"/>
    </xf>
    <xf numFmtId="0" fontId="13" fillId="12" borderId="11" xfId="0" applyFont="1" applyFill="1" applyBorder="1" applyAlignment="1">
      <alignment horizontal="left" vertical="center"/>
    </xf>
    <xf numFmtId="164" fontId="24" fillId="12" borderId="11" xfId="0" applyNumberFormat="1" applyFont="1" applyFill="1" applyBorder="1" applyAlignment="1">
      <alignment horizontal="center" vertical="center"/>
    </xf>
    <xf numFmtId="1" fontId="24" fillId="12" borderId="11" xfId="0" applyNumberFormat="1" applyFont="1" applyFill="1" applyBorder="1" applyAlignment="1">
      <alignment horizontal="center" vertical="center"/>
    </xf>
    <xf numFmtId="166" fontId="24" fillId="12" borderId="11" xfId="0" applyNumberFormat="1" applyFont="1" applyFill="1" applyBorder="1" applyAlignment="1">
      <alignment horizontal="center" vertical="center"/>
    </xf>
    <xf numFmtId="0" fontId="7" fillId="3" borderId="12" xfId="0" applyFont="1" applyFill="1" applyBorder="1" applyAlignment="1">
      <alignment horizontal="center" vertical="center"/>
    </xf>
    <xf numFmtId="1" fontId="26" fillId="0" borderId="0" xfId="0" applyNumberFormat="1" applyFont="1"/>
    <xf numFmtId="0" fontId="27" fillId="0" borderId="0" xfId="0" applyFont="1" applyAlignment="1">
      <alignment vertical="center"/>
    </xf>
    <xf numFmtId="1" fontId="28" fillId="0" borderId="0" xfId="0" applyNumberFormat="1" applyFont="1" applyAlignment="1">
      <alignment vertical="center"/>
    </xf>
    <xf numFmtId="0" fontId="11" fillId="0" borderId="0" xfId="0" applyFont="1" applyAlignment="1">
      <alignment horizontal="left" vertical="center"/>
    </xf>
    <xf numFmtId="1" fontId="11" fillId="0" borderId="0" xfId="0" applyNumberFormat="1" applyFont="1" applyAlignment="1">
      <alignment horizontal="center" vertical="center"/>
    </xf>
    <xf numFmtId="0" fontId="4" fillId="0" borderId="0" xfId="0" applyFont="1"/>
    <xf numFmtId="0" fontId="11" fillId="0" borderId="0" xfId="0" applyFont="1" applyAlignment="1">
      <alignment horizontal="left" vertical="center" wrapText="1"/>
    </xf>
    <xf numFmtId="0" fontId="13" fillId="7" borderId="4" xfId="0" applyFont="1" applyFill="1" applyBorder="1" applyAlignment="1">
      <alignment horizontal="left" vertical="center"/>
    </xf>
    <xf numFmtId="0" fontId="13" fillId="7" borderId="17" xfId="0" applyFont="1" applyFill="1" applyBorder="1" applyAlignment="1">
      <alignment horizontal="center" vertical="center"/>
    </xf>
    <xf numFmtId="1" fontId="13" fillId="7" borderId="17" xfId="0" applyNumberFormat="1" applyFont="1" applyFill="1" applyBorder="1" applyAlignment="1">
      <alignment horizontal="center" vertical="center"/>
    </xf>
    <xf numFmtId="0" fontId="11" fillId="4" borderId="4" xfId="0" applyFont="1" applyFill="1" applyBorder="1" applyAlignment="1">
      <alignment horizontal="left" vertical="center"/>
    </xf>
    <xf numFmtId="166" fontId="11" fillId="0" borderId="17" xfId="0" applyNumberFormat="1" applyFont="1" applyBorder="1" applyAlignment="1">
      <alignment horizontal="center" vertical="center"/>
    </xf>
    <xf numFmtId="165" fontId="11" fillId="0" borderId="17" xfId="0" applyNumberFormat="1" applyFont="1" applyBorder="1" applyAlignment="1">
      <alignment horizontal="center" vertical="center"/>
    </xf>
    <xf numFmtId="1" fontId="30" fillId="0" borderId="17" xfId="0" applyNumberFormat="1" applyFont="1" applyBorder="1" applyAlignment="1">
      <alignment horizontal="center" vertical="center"/>
    </xf>
    <xf numFmtId="166" fontId="30" fillId="0" borderId="18" xfId="0" applyNumberFormat="1" applyFont="1" applyBorder="1" applyAlignment="1">
      <alignment horizontal="center" vertical="center"/>
    </xf>
    <xf numFmtId="165" fontId="30" fillId="14" borderId="18" xfId="0" applyNumberFormat="1" applyFont="1" applyFill="1" applyBorder="1" applyAlignment="1">
      <alignment horizontal="center" vertical="center"/>
    </xf>
    <xf numFmtId="166" fontId="11" fillId="14" borderId="17" xfId="0" applyNumberFormat="1" applyFont="1" applyFill="1" applyBorder="1" applyAlignment="1">
      <alignment horizontal="center" vertical="center"/>
    </xf>
    <xf numFmtId="0" fontId="31" fillId="0" borderId="0" xfId="0" applyFont="1" applyAlignment="1">
      <alignment vertical="center"/>
    </xf>
    <xf numFmtId="1" fontId="30" fillId="0" borderId="19" xfId="0" applyNumberFormat="1" applyFont="1" applyBorder="1" applyAlignment="1">
      <alignment horizontal="center" vertical="center"/>
    </xf>
    <xf numFmtId="166" fontId="30" fillId="14" borderId="20" xfId="0" applyNumberFormat="1" applyFont="1" applyFill="1" applyBorder="1" applyAlignment="1">
      <alignment horizontal="center" vertical="center"/>
    </xf>
    <xf numFmtId="166" fontId="11" fillId="4" borderId="17" xfId="0" applyNumberFormat="1" applyFont="1" applyFill="1" applyBorder="1" applyAlignment="1">
      <alignment horizontal="center" vertical="center"/>
    </xf>
    <xf numFmtId="166" fontId="30" fillId="0" borderId="20" xfId="0" applyNumberFormat="1" applyFont="1" applyBorder="1" applyAlignment="1">
      <alignment horizontal="center" vertical="center"/>
    </xf>
    <xf numFmtId="0" fontId="13" fillId="4" borderId="4" xfId="0" applyFont="1" applyFill="1" applyBorder="1" applyAlignment="1">
      <alignment horizontal="right" vertical="center"/>
    </xf>
    <xf numFmtId="166" fontId="13" fillId="12" borderId="17" xfId="0" applyNumberFormat="1" applyFont="1" applyFill="1" applyBorder="1" applyAlignment="1">
      <alignment horizontal="center" vertical="center"/>
    </xf>
    <xf numFmtId="165" fontId="13" fillId="12" borderId="17" xfId="0" applyNumberFormat="1" applyFont="1" applyFill="1" applyBorder="1" applyAlignment="1">
      <alignment horizontal="center" vertical="center"/>
    </xf>
    <xf numFmtId="1" fontId="13" fillId="12" borderId="17" xfId="0" applyNumberFormat="1" applyFont="1" applyFill="1" applyBorder="1" applyAlignment="1">
      <alignment horizontal="center" vertical="center"/>
    </xf>
    <xf numFmtId="0" fontId="19" fillId="0" borderId="0" xfId="0" applyFont="1" applyAlignment="1">
      <alignment horizontal="center" vertical="center"/>
    </xf>
    <xf numFmtId="166" fontId="11" fillId="0" borderId="17" xfId="0" applyNumberFormat="1" applyFont="1" applyBorder="1" applyAlignment="1">
      <alignment horizontal="center"/>
    </xf>
    <xf numFmtId="1" fontId="11" fillId="0" borderId="17" xfId="0" applyNumberFormat="1" applyFont="1" applyBorder="1" applyAlignment="1">
      <alignment horizontal="center" vertical="center"/>
    </xf>
    <xf numFmtId="9" fontId="11" fillId="0" borderId="17" xfId="0" applyNumberFormat="1" applyFont="1" applyBorder="1" applyAlignment="1">
      <alignment horizontal="center" vertical="center"/>
    </xf>
    <xf numFmtId="166" fontId="11" fillId="11" borderId="17" xfId="0" applyNumberFormat="1" applyFont="1" applyFill="1" applyBorder="1" applyAlignment="1">
      <alignment horizontal="center"/>
    </xf>
    <xf numFmtId="165" fontId="11" fillId="11" borderId="17" xfId="0" applyNumberFormat="1" applyFont="1" applyFill="1" applyBorder="1" applyAlignment="1">
      <alignment horizontal="center" vertical="center"/>
    </xf>
    <xf numFmtId="1" fontId="19" fillId="0" borderId="17" xfId="0" applyNumberFormat="1" applyFont="1" applyBorder="1" applyAlignment="1">
      <alignment horizontal="center" vertical="center"/>
    </xf>
    <xf numFmtId="166" fontId="19" fillId="0" borderId="17" xfId="0" applyNumberFormat="1" applyFont="1" applyBorder="1" applyAlignment="1">
      <alignment horizontal="center" vertical="center"/>
    </xf>
    <xf numFmtId="10" fontId="13" fillId="12" borderId="17" xfId="0" applyNumberFormat="1" applyFont="1" applyFill="1" applyBorder="1" applyAlignment="1">
      <alignment horizontal="center" vertical="center"/>
    </xf>
    <xf numFmtId="0" fontId="11" fillId="14" borderId="4" xfId="0" applyFont="1" applyFill="1" applyBorder="1" applyAlignment="1">
      <alignment horizontal="left" vertical="center"/>
    </xf>
    <xf numFmtId="0" fontId="11" fillId="0" borderId="17" xfId="0" applyFont="1" applyBorder="1" applyAlignment="1">
      <alignment horizontal="center" vertical="center"/>
    </xf>
    <xf numFmtId="1" fontId="11" fillId="11" borderId="17" xfId="0" applyNumberFormat="1" applyFont="1" applyFill="1" applyBorder="1" applyAlignment="1">
      <alignment horizontal="center" vertical="center"/>
    </xf>
    <xf numFmtId="166" fontId="11" fillId="11" borderId="17" xfId="0" applyNumberFormat="1" applyFont="1" applyFill="1" applyBorder="1" applyAlignment="1">
      <alignment horizontal="center" vertical="center"/>
    </xf>
    <xf numFmtId="0" fontId="11" fillId="4" borderId="17" xfId="0" applyFont="1" applyFill="1" applyBorder="1" applyAlignment="1">
      <alignment horizontal="center" vertical="center"/>
    </xf>
    <xf numFmtId="165" fontId="11" fillId="4" borderId="17" xfId="0" applyNumberFormat="1" applyFont="1" applyFill="1" applyBorder="1" applyAlignment="1">
      <alignment horizontal="center" vertical="center"/>
    </xf>
    <xf numFmtId="0" fontId="13" fillId="12" borderId="17" xfId="0" applyFont="1" applyFill="1" applyBorder="1" applyAlignment="1">
      <alignment horizontal="center" vertical="center"/>
    </xf>
    <xf numFmtId="9" fontId="13" fillId="12" borderId="17" xfId="0" applyNumberFormat="1" applyFont="1" applyFill="1" applyBorder="1" applyAlignment="1">
      <alignment horizontal="center" vertical="center"/>
    </xf>
    <xf numFmtId="165" fontId="19" fillId="0" borderId="17" xfId="0" applyNumberFormat="1" applyFont="1" applyBorder="1" applyAlignment="1">
      <alignment horizontal="center" vertical="center"/>
    </xf>
    <xf numFmtId="0" fontId="13" fillId="4" borderId="17" xfId="0" applyFont="1" applyFill="1" applyBorder="1" applyAlignment="1">
      <alignment horizontal="center" vertical="center"/>
    </xf>
    <xf numFmtId="1" fontId="19" fillId="4" borderId="17" xfId="0" applyNumberFormat="1" applyFont="1" applyFill="1" applyBorder="1" applyAlignment="1">
      <alignment horizontal="center" vertical="center"/>
    </xf>
    <xf numFmtId="166" fontId="19" fillId="4" borderId="17" xfId="0" applyNumberFormat="1" applyFont="1" applyFill="1" applyBorder="1" applyAlignment="1">
      <alignment horizontal="center" vertical="center"/>
    </xf>
    <xf numFmtId="0" fontId="4" fillId="4" borderId="4" xfId="0" applyFont="1" applyFill="1" applyBorder="1" applyAlignment="1">
      <alignment vertical="center"/>
    </xf>
    <xf numFmtId="165" fontId="19" fillId="0" borderId="21" xfId="0" applyNumberFormat="1" applyFont="1" applyBorder="1" applyAlignment="1">
      <alignment horizontal="center"/>
    </xf>
    <xf numFmtId="0" fontId="24" fillId="7" borderId="4" xfId="0" applyFont="1" applyFill="1" applyBorder="1" applyAlignment="1">
      <alignment horizontal="center"/>
    </xf>
    <xf numFmtId="1" fontId="24" fillId="7" borderId="4" xfId="0" applyNumberFormat="1" applyFont="1" applyFill="1" applyBorder="1" applyAlignment="1">
      <alignment horizontal="center"/>
    </xf>
    <xf numFmtId="0" fontId="13" fillId="0" borderId="0" xfId="0" applyFont="1" applyAlignment="1">
      <alignment horizontal="left" vertical="center"/>
    </xf>
    <xf numFmtId="1" fontId="13" fillId="0" borderId="0" xfId="0" applyNumberFormat="1" applyFont="1" applyAlignment="1">
      <alignment horizontal="center" vertical="center"/>
    </xf>
    <xf numFmtId="0" fontId="9" fillId="0" borderId="0" xfId="0" applyFont="1" applyAlignment="1">
      <alignment vertical="center"/>
    </xf>
    <xf numFmtId="1" fontId="9" fillId="0" borderId="0" xfId="0" applyNumberFormat="1" applyFont="1" applyAlignment="1">
      <alignment vertical="center"/>
    </xf>
    <xf numFmtId="0" fontId="4" fillId="0" borderId="0" xfId="0" applyFont="1" applyAlignment="1">
      <alignment horizontal="center" vertical="center"/>
    </xf>
    <xf numFmtId="1" fontId="4" fillId="0" borderId="0" xfId="0" applyNumberFormat="1" applyFont="1" applyAlignment="1">
      <alignment vertical="center"/>
    </xf>
    <xf numFmtId="167" fontId="32" fillId="0" borderId="9" xfId="0" applyNumberFormat="1" applyFont="1" applyBorder="1" applyAlignment="1">
      <alignment horizontal="left" vertical="center"/>
    </xf>
    <xf numFmtId="0" fontId="4" fillId="0" borderId="9" xfId="0" applyFont="1" applyBorder="1" applyAlignment="1">
      <alignment vertical="center"/>
    </xf>
    <xf numFmtId="1" fontId="4" fillId="0" borderId="9" xfId="0" applyNumberFormat="1" applyFont="1" applyBorder="1" applyAlignment="1">
      <alignment vertical="center"/>
    </xf>
    <xf numFmtId="0" fontId="22" fillId="0" borderId="0" xfId="0" applyFont="1" applyAlignment="1">
      <alignment horizontal="center"/>
    </xf>
    <xf numFmtId="0" fontId="33" fillId="0" borderId="0" xfId="0" applyFont="1" applyAlignment="1">
      <alignment vertical="center" wrapText="1"/>
    </xf>
    <xf numFmtId="0" fontId="33" fillId="0" borderId="0" xfId="0" applyFont="1" applyAlignment="1">
      <alignment vertical="center"/>
    </xf>
    <xf numFmtId="0" fontId="33" fillId="0" borderId="0" xfId="0" applyFont="1" applyAlignment="1">
      <alignment horizontal="center" vertical="center" wrapText="1"/>
    </xf>
    <xf numFmtId="0" fontId="26" fillId="0" borderId="0" xfId="0" applyFont="1" applyAlignment="1">
      <alignment horizontal="center" vertical="center" wrapText="1"/>
    </xf>
    <xf numFmtId="0" fontId="33" fillId="4" borderId="33" xfId="0" applyFont="1" applyFill="1" applyBorder="1" applyAlignment="1">
      <alignment vertical="center"/>
    </xf>
    <xf numFmtId="0" fontId="33" fillId="4" borderId="33" xfId="0" applyFont="1" applyFill="1" applyBorder="1" applyAlignment="1">
      <alignment horizontal="center" vertical="center"/>
    </xf>
    <xf numFmtId="0" fontId="33" fillId="4" borderId="33" xfId="0" applyFont="1" applyFill="1" applyBorder="1" applyAlignment="1">
      <alignment vertical="center" wrapText="1"/>
    </xf>
    <xf numFmtId="0" fontId="33" fillId="4" borderId="33" xfId="0" applyFont="1" applyFill="1" applyBorder="1" applyAlignment="1">
      <alignment horizontal="left" vertical="center" wrapText="1"/>
    </xf>
    <xf numFmtId="0" fontId="33" fillId="4" borderId="33" xfId="0" applyFont="1" applyFill="1" applyBorder="1" applyAlignment="1">
      <alignment horizontal="left" vertical="center"/>
    </xf>
    <xf numFmtId="0" fontId="31" fillId="4" borderId="4" xfId="0" applyFont="1" applyFill="1" applyBorder="1" applyAlignment="1">
      <alignment horizontal="left" vertical="center" wrapText="1"/>
    </xf>
    <xf numFmtId="0" fontId="31" fillId="0" borderId="0" xfId="0" applyFont="1" applyAlignment="1">
      <alignment vertical="center" wrapText="1"/>
    </xf>
    <xf numFmtId="0" fontId="31" fillId="0" borderId="0" xfId="0" applyFont="1" applyAlignment="1">
      <alignment horizontal="center" vertical="center" wrapText="1"/>
    </xf>
    <xf numFmtId="0" fontId="4" fillId="0" borderId="0" xfId="0" applyFont="1" applyAlignment="1">
      <alignment horizontal="center" vertical="center" wrapText="1"/>
    </xf>
    <xf numFmtId="0" fontId="33" fillId="4" borderId="4" xfId="0" applyFont="1" applyFill="1" applyBorder="1" applyAlignment="1">
      <alignment vertical="center"/>
    </xf>
    <xf numFmtId="0" fontId="33" fillId="4" borderId="4" xfId="0" applyFont="1" applyFill="1" applyBorder="1" applyAlignment="1">
      <alignment horizontal="center" vertical="center"/>
    </xf>
    <xf numFmtId="0" fontId="37" fillId="0" borderId="66"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68"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68" xfId="0" applyFont="1" applyBorder="1" applyAlignment="1">
      <alignment horizontal="left" vertical="center" wrapText="1"/>
    </xf>
    <xf numFmtId="0" fontId="37" fillId="0" borderId="24" xfId="0" applyFont="1" applyBorder="1" applyAlignment="1">
      <alignment horizontal="center" vertical="center" wrapText="1"/>
    </xf>
    <xf numFmtId="0" fontId="37" fillId="0" borderId="69" xfId="0" applyFont="1" applyBorder="1" applyAlignment="1">
      <alignment horizontal="center" vertical="center" wrapText="1"/>
    </xf>
    <xf numFmtId="0" fontId="37" fillId="17" borderId="69" xfId="0" applyFont="1" applyFill="1" applyBorder="1" applyAlignment="1">
      <alignment horizontal="center" vertical="center" wrapText="1"/>
    </xf>
    <xf numFmtId="0" fontId="37" fillId="17" borderId="69" xfId="0" applyFont="1" applyFill="1" applyBorder="1" applyAlignment="1">
      <alignment horizontal="left" vertical="center" wrapText="1"/>
    </xf>
    <xf numFmtId="0" fontId="33" fillId="19" borderId="69" xfId="0" applyFont="1" applyFill="1" applyBorder="1" applyAlignment="1">
      <alignment vertical="center"/>
    </xf>
    <xf numFmtId="0" fontId="39" fillId="19" borderId="69" xfId="0" applyFont="1" applyFill="1" applyBorder="1" applyAlignment="1">
      <alignment horizontal="center" vertical="center" wrapText="1"/>
    </xf>
    <xf numFmtId="168" fontId="39" fillId="19" borderId="69" xfId="0" applyNumberFormat="1" applyFont="1" applyFill="1" applyBorder="1" applyAlignment="1">
      <alignment horizontal="center" vertical="center" wrapText="1"/>
    </xf>
    <xf numFmtId="10" fontId="33" fillId="19" borderId="69" xfId="0" applyNumberFormat="1" applyFont="1" applyFill="1" applyBorder="1" applyAlignment="1">
      <alignment horizontal="center" vertical="center"/>
    </xf>
    <xf numFmtId="0" fontId="33" fillId="19" borderId="69" xfId="0" applyFont="1" applyFill="1" applyBorder="1" applyAlignment="1">
      <alignment vertical="center" wrapText="1"/>
    </xf>
    <xf numFmtId="0" fontId="40" fillId="19" borderId="69" xfId="0" applyFont="1" applyFill="1" applyBorder="1" applyAlignment="1">
      <alignment vertical="center" wrapText="1"/>
    </xf>
    <xf numFmtId="0" fontId="22" fillId="19" borderId="69" xfId="0" applyFont="1" applyFill="1" applyBorder="1" applyAlignment="1">
      <alignment horizontal="left" vertical="center" wrapText="1"/>
    </xf>
    <xf numFmtId="0" fontId="22" fillId="19" borderId="69" xfId="0" applyFont="1" applyFill="1" applyBorder="1" applyAlignment="1">
      <alignment horizontal="center" vertical="center" wrapText="1"/>
    </xf>
    <xf numFmtId="0" fontId="22" fillId="19" borderId="70" xfId="0" applyFont="1" applyFill="1" applyBorder="1" applyAlignment="1">
      <alignment horizontal="center" vertical="center" wrapText="1"/>
    </xf>
    <xf numFmtId="0" fontId="33" fillId="0" borderId="69" xfId="0" applyFont="1" applyBorder="1" applyAlignment="1">
      <alignment horizontal="left" vertical="center" wrapText="1"/>
    </xf>
    <xf numFmtId="0" fontId="41" fillId="0" borderId="71" xfId="0" applyFont="1" applyBorder="1" applyAlignment="1">
      <alignment horizontal="left" wrapText="1"/>
    </xf>
    <xf numFmtId="0" fontId="33" fillId="17" borderId="69" xfId="0" applyFont="1" applyFill="1" applyBorder="1" applyAlignment="1">
      <alignment vertical="center"/>
    </xf>
    <xf numFmtId="0" fontId="33" fillId="17" borderId="69" xfId="0" applyFont="1" applyFill="1" applyBorder="1" applyAlignment="1">
      <alignment vertical="center" wrapText="1"/>
    </xf>
    <xf numFmtId="0" fontId="42" fillId="4" borderId="69" xfId="0" applyFont="1" applyFill="1" applyBorder="1" applyAlignment="1">
      <alignment horizontal="left" vertical="center" wrapText="1"/>
    </xf>
    <xf numFmtId="0" fontId="42" fillId="4" borderId="23" xfId="0" applyFont="1" applyFill="1" applyBorder="1" applyAlignment="1">
      <alignment horizontal="center" vertical="center" wrapText="1"/>
    </xf>
    <xf numFmtId="0" fontId="42" fillId="4" borderId="69" xfId="0" applyFont="1" applyFill="1" applyBorder="1" applyAlignment="1">
      <alignment horizontal="center" vertical="center" wrapText="1"/>
    </xf>
    <xf numFmtId="10" fontId="43" fillId="19" borderId="69" xfId="0" applyNumberFormat="1" applyFont="1" applyFill="1" applyBorder="1" applyAlignment="1">
      <alignment horizontal="center" vertical="center" wrapText="1"/>
    </xf>
    <xf numFmtId="10" fontId="43" fillId="19" borderId="72" xfId="0" applyNumberFormat="1" applyFont="1" applyFill="1" applyBorder="1" applyAlignment="1">
      <alignment horizontal="center" vertical="center" wrapText="1"/>
    </xf>
    <xf numFmtId="0" fontId="44" fillId="19" borderId="69" xfId="0" applyFont="1" applyFill="1" applyBorder="1" applyAlignment="1">
      <alignment horizontal="left" vertical="center" wrapText="1"/>
    </xf>
    <xf numFmtId="0" fontId="45" fillId="19" borderId="72" xfId="0" applyFont="1" applyFill="1" applyBorder="1" applyAlignment="1">
      <alignment horizontal="left" vertical="center" wrapText="1"/>
    </xf>
    <xf numFmtId="0" fontId="44" fillId="19" borderId="72" xfId="0" applyFont="1" applyFill="1" applyBorder="1" applyAlignment="1">
      <alignment horizontal="left" vertical="center" wrapText="1"/>
    </xf>
    <xf numFmtId="0" fontId="44" fillId="19" borderId="72" xfId="0" applyFont="1" applyFill="1" applyBorder="1" applyAlignment="1">
      <alignment horizontal="center" vertical="center" wrapText="1"/>
    </xf>
    <xf numFmtId="0" fontId="46" fillId="0" borderId="69" xfId="0" applyFont="1" applyBorder="1" applyAlignment="1">
      <alignment horizontal="left" vertical="center" wrapText="1"/>
    </xf>
    <xf numFmtId="0" fontId="47" fillId="17" borderId="69" xfId="0" applyFont="1" applyFill="1" applyBorder="1" applyAlignment="1">
      <alignment vertical="center" wrapText="1"/>
    </xf>
    <xf numFmtId="0" fontId="42" fillId="4" borderId="25" xfId="0" applyFont="1" applyFill="1" applyBorder="1" applyAlignment="1">
      <alignment horizontal="center" vertical="center" wrapText="1"/>
    </xf>
    <xf numFmtId="0" fontId="42" fillId="4" borderId="64" xfId="0" applyFont="1" applyFill="1" applyBorder="1" applyAlignment="1">
      <alignment horizontal="center" vertical="center" wrapText="1"/>
    </xf>
    <xf numFmtId="9" fontId="39" fillId="19" borderId="69" xfId="0" applyNumberFormat="1" applyFont="1" applyFill="1" applyBorder="1" applyAlignment="1">
      <alignment horizontal="center" vertical="center"/>
    </xf>
    <xf numFmtId="9" fontId="33" fillId="19" borderId="69" xfId="0" applyNumberFormat="1" applyFont="1" applyFill="1" applyBorder="1" applyAlignment="1">
      <alignment horizontal="center" vertical="center"/>
    </xf>
    <xf numFmtId="10" fontId="39" fillId="19" borderId="69" xfId="0" applyNumberFormat="1" applyFont="1" applyFill="1" applyBorder="1" applyAlignment="1">
      <alignment horizontal="center" vertical="center"/>
    </xf>
    <xf numFmtId="0" fontId="42" fillId="19" borderId="69" xfId="0" applyFont="1" applyFill="1" applyBorder="1" applyAlignment="1">
      <alignment horizontal="left" vertical="center" wrapText="1"/>
    </xf>
    <xf numFmtId="0" fontId="48" fillId="19" borderId="69" xfId="0" applyFont="1" applyFill="1" applyBorder="1" applyAlignment="1">
      <alignment horizontal="center" vertical="center" wrapText="1"/>
    </xf>
    <xf numFmtId="0" fontId="42" fillId="0" borderId="69" xfId="0" applyFont="1" applyBorder="1" applyAlignment="1">
      <alignment horizontal="left" vertical="center" wrapText="1"/>
    </xf>
    <xf numFmtId="0" fontId="48" fillId="0" borderId="69" xfId="0" applyFont="1" applyBorder="1" applyAlignment="1">
      <alignment horizontal="left" vertical="center" wrapText="1"/>
    </xf>
    <xf numFmtId="0" fontId="42" fillId="4" borderId="31" xfId="0" applyFont="1" applyFill="1" applyBorder="1" applyAlignment="1">
      <alignment horizontal="center" vertical="center" wrapText="1"/>
    </xf>
    <xf numFmtId="0" fontId="33" fillId="19" borderId="69" xfId="0" applyFont="1" applyFill="1" applyBorder="1" applyAlignment="1">
      <alignment horizontal="center" vertical="center"/>
    </xf>
    <xf numFmtId="0" fontId="42" fillId="4" borderId="32" xfId="0" applyFont="1" applyFill="1" applyBorder="1" applyAlignment="1">
      <alignment horizontal="center" vertical="center" wrapText="1"/>
    </xf>
    <xf numFmtId="0" fontId="42" fillId="4" borderId="0" xfId="0" applyFont="1" applyFill="1" applyAlignment="1">
      <alignment horizontal="center" vertical="center" wrapText="1"/>
    </xf>
    <xf numFmtId="2" fontId="33" fillId="19" borderId="69" xfId="0" applyNumberFormat="1" applyFont="1" applyFill="1" applyBorder="1" applyAlignment="1">
      <alignment vertical="center"/>
    </xf>
    <xf numFmtId="0" fontId="49" fillId="19" borderId="69" xfId="0" applyFont="1" applyFill="1" applyBorder="1" applyAlignment="1">
      <alignment vertical="center" wrapText="1"/>
    </xf>
    <xf numFmtId="0" fontId="50" fillId="0" borderId="69" xfId="0" applyFont="1" applyBorder="1" applyAlignment="1">
      <alignment horizontal="left" vertical="center" wrapText="1"/>
    </xf>
    <xf numFmtId="9" fontId="39" fillId="19" borderId="69" xfId="0" applyNumberFormat="1" applyFont="1" applyFill="1" applyBorder="1" applyAlignment="1">
      <alignment horizontal="center" vertical="center" wrapText="1"/>
    </xf>
    <xf numFmtId="0" fontId="33" fillId="0" borderId="69" xfId="0" applyFont="1" applyBorder="1" applyAlignment="1">
      <alignment horizontal="left" vertical="center"/>
    </xf>
    <xf numFmtId="0" fontId="39" fillId="19" borderId="69" xfId="0" applyFont="1" applyFill="1" applyBorder="1" applyAlignment="1">
      <alignment horizontal="center" vertical="center"/>
    </xf>
    <xf numFmtId="0" fontId="39" fillId="19" borderId="69" xfId="0" applyFont="1" applyFill="1" applyBorder="1" applyAlignment="1">
      <alignment vertical="center" wrapText="1"/>
    </xf>
    <xf numFmtId="0" fontId="42" fillId="4" borderId="26" xfId="0" applyFont="1" applyFill="1" applyBorder="1" applyAlignment="1">
      <alignment horizontal="center" vertical="center" wrapText="1"/>
    </xf>
    <xf numFmtId="0" fontId="33" fillId="19" borderId="69" xfId="0" applyFont="1" applyFill="1" applyBorder="1" applyAlignment="1">
      <alignment horizontal="center" vertical="center" wrapText="1"/>
    </xf>
    <xf numFmtId="0" fontId="51" fillId="19" borderId="69" xfId="0" applyFont="1" applyFill="1" applyBorder="1" applyAlignment="1">
      <alignment horizontal="center" vertical="center" wrapText="1"/>
    </xf>
    <xf numFmtId="0" fontId="52" fillId="0" borderId="73" xfId="0" applyFont="1" applyBorder="1" applyAlignment="1">
      <alignment horizontal="left" vertical="top" wrapText="1"/>
    </xf>
    <xf numFmtId="0" fontId="52" fillId="0" borderId="56" xfId="0" applyFont="1" applyBorder="1" applyAlignment="1">
      <alignment horizontal="left" vertical="top" wrapText="1"/>
    </xf>
    <xf numFmtId="0" fontId="39" fillId="19" borderId="69" xfId="0" applyFont="1" applyFill="1" applyBorder="1" applyAlignment="1">
      <alignment horizontal="left" vertical="center" wrapText="1"/>
    </xf>
    <xf numFmtId="0" fontId="19" fillId="19" borderId="69" xfId="0" applyFont="1" applyFill="1" applyBorder="1" applyAlignment="1">
      <alignment vertical="center" wrapText="1"/>
    </xf>
    <xf numFmtId="0" fontId="19" fillId="0" borderId="69" xfId="0" applyFont="1" applyBorder="1" applyAlignment="1">
      <alignment horizontal="left" vertical="center" wrapText="1"/>
    </xf>
    <xf numFmtId="0" fontId="53" fillId="19" borderId="69" xfId="0" applyFont="1" applyFill="1" applyBorder="1" applyAlignment="1">
      <alignment horizontal="center" vertical="center" wrapText="1"/>
    </xf>
    <xf numFmtId="0" fontId="54" fillId="19" borderId="69" xfId="0" applyFont="1" applyFill="1" applyBorder="1" applyAlignment="1">
      <alignment vertical="center" wrapText="1"/>
    </xf>
    <xf numFmtId="0" fontId="55" fillId="0" borderId="69" xfId="0" applyFont="1" applyBorder="1" applyAlignment="1">
      <alignment horizontal="left" vertical="center" wrapText="1"/>
    </xf>
    <xf numFmtId="0" fontId="39" fillId="0" borderId="69" xfId="0" applyFont="1" applyBorder="1" applyAlignment="1">
      <alignment horizontal="left" vertical="center" wrapText="1"/>
    </xf>
    <xf numFmtId="168" fontId="39" fillId="19" borderId="69" xfId="0" applyNumberFormat="1" applyFont="1" applyFill="1" applyBorder="1" applyAlignment="1">
      <alignment vertical="center" wrapText="1"/>
    </xf>
    <xf numFmtId="0" fontId="56" fillId="0" borderId="69" xfId="0" applyFont="1" applyBorder="1" applyAlignment="1">
      <alignment horizontal="left" vertical="center" wrapText="1"/>
    </xf>
    <xf numFmtId="0" fontId="52" fillId="19" borderId="69" xfId="0" applyFont="1" applyFill="1" applyBorder="1" applyAlignment="1">
      <alignment vertical="center" wrapText="1"/>
    </xf>
    <xf numFmtId="0" fontId="36" fillId="19" borderId="69" xfId="0" applyFont="1" applyFill="1" applyBorder="1" applyAlignment="1">
      <alignment horizontal="left" vertical="top" wrapText="1"/>
    </xf>
    <xf numFmtId="0" fontId="33" fillId="19" borderId="69" xfId="0" applyFont="1" applyFill="1" applyBorder="1" applyAlignment="1">
      <alignment horizontal="left" vertical="top" wrapText="1"/>
    </xf>
    <xf numFmtId="0" fontId="44" fillId="19" borderId="69" xfId="0" applyFont="1" applyFill="1" applyBorder="1" applyAlignment="1">
      <alignment horizontal="center" vertical="center" wrapText="1"/>
    </xf>
    <xf numFmtId="0" fontId="44" fillId="19" borderId="70" xfId="0" applyFont="1" applyFill="1" applyBorder="1" applyAlignment="1">
      <alignment horizontal="center" vertical="center" wrapText="1"/>
    </xf>
    <xf numFmtId="0" fontId="57" fillId="4" borderId="0" xfId="0" applyFont="1" applyFill="1" applyAlignment="1">
      <alignment horizontal="center" vertical="center" wrapText="1"/>
    </xf>
    <xf numFmtId="0" fontId="57" fillId="4" borderId="64" xfId="0" applyFont="1" applyFill="1" applyBorder="1" applyAlignment="1">
      <alignment horizontal="center" vertical="center" wrapText="1"/>
    </xf>
    <xf numFmtId="0" fontId="36" fillId="19" borderId="69" xfId="0" applyFont="1" applyFill="1" applyBorder="1" applyAlignment="1">
      <alignment horizontal="left" vertical="center" wrapText="1"/>
    </xf>
    <xf numFmtId="0" fontId="33" fillId="19" borderId="69" xfId="0" applyFont="1" applyFill="1" applyBorder="1" applyAlignment="1">
      <alignment horizontal="left" vertical="center" wrapText="1"/>
    </xf>
    <xf numFmtId="0" fontId="33" fillId="0" borderId="69" xfId="0" applyFont="1" applyBorder="1" applyAlignment="1">
      <alignment horizontal="left" vertical="top" wrapText="1"/>
    </xf>
    <xf numFmtId="0" fontId="57" fillId="4" borderId="26" xfId="0" applyFont="1" applyFill="1" applyBorder="1" applyAlignment="1">
      <alignment horizontal="center" vertical="center" wrapText="1"/>
    </xf>
    <xf numFmtId="0" fontId="52" fillId="19" borderId="69" xfId="0" applyFont="1" applyFill="1" applyBorder="1" applyAlignment="1">
      <alignment horizontal="left" vertical="center" wrapText="1"/>
    </xf>
    <xf numFmtId="0" fontId="58" fillId="19" borderId="69" xfId="0" applyFont="1" applyFill="1" applyBorder="1" applyAlignment="1">
      <alignment horizontal="left" vertical="center" wrapText="1"/>
    </xf>
    <xf numFmtId="0" fontId="33" fillId="19" borderId="69" xfId="0" applyFont="1" applyFill="1" applyBorder="1" applyAlignment="1">
      <alignment horizontal="left" vertical="center"/>
    </xf>
    <xf numFmtId="0" fontId="59" fillId="19" borderId="69" xfId="0" applyFont="1" applyFill="1" applyBorder="1" applyAlignment="1">
      <alignment horizontal="center" vertical="center" wrapText="1"/>
    </xf>
    <xf numFmtId="0" fontId="59" fillId="19" borderId="70" xfId="0" applyFont="1" applyFill="1" applyBorder="1" applyAlignment="1">
      <alignment horizontal="center" vertical="center" wrapText="1"/>
    </xf>
    <xf numFmtId="0" fontId="52" fillId="0" borderId="73" xfId="0" applyFont="1" applyBorder="1" applyAlignment="1">
      <alignment horizontal="left" vertical="center" wrapText="1"/>
    </xf>
    <xf numFmtId="0" fontId="52" fillId="0" borderId="56" xfId="0" applyFont="1" applyBorder="1" applyAlignment="1">
      <alignment horizontal="left" vertical="center" wrapText="1"/>
    </xf>
    <xf numFmtId="0" fontId="57" fillId="4" borderId="31" xfId="0" applyFont="1" applyFill="1" applyBorder="1" applyAlignment="1">
      <alignment horizontal="center" vertical="center" wrapText="1"/>
    </xf>
    <xf numFmtId="0" fontId="33" fillId="19" borderId="70" xfId="0" applyFont="1" applyFill="1" applyBorder="1" applyAlignment="1">
      <alignment horizontal="center" vertical="center" wrapText="1"/>
    </xf>
    <xf numFmtId="0" fontId="27" fillId="19" borderId="69" xfId="0" applyFont="1" applyFill="1" applyBorder="1" applyAlignment="1">
      <alignment horizontal="left" vertical="center" wrapText="1"/>
    </xf>
    <xf numFmtId="9" fontId="33" fillId="17" borderId="69" xfId="0" applyNumberFormat="1" applyFont="1" applyFill="1" applyBorder="1" applyAlignment="1">
      <alignment vertical="center" wrapText="1"/>
    </xf>
    <xf numFmtId="9" fontId="43" fillId="19" borderId="69" xfId="0" applyNumberFormat="1" applyFont="1" applyFill="1" applyBorder="1" applyAlignment="1">
      <alignment horizontal="center" vertical="center" wrapText="1"/>
    </xf>
    <xf numFmtId="9" fontId="44" fillId="19" borderId="72" xfId="0" applyNumberFormat="1" applyFont="1" applyFill="1" applyBorder="1" applyAlignment="1">
      <alignment horizontal="right" vertical="center" wrapText="1"/>
    </xf>
    <xf numFmtId="0" fontId="60" fillId="19" borderId="72" xfId="0" applyFont="1" applyFill="1" applyBorder="1" applyAlignment="1">
      <alignment horizontal="center" vertical="center" wrapText="1"/>
    </xf>
    <xf numFmtId="0" fontId="57" fillId="4" borderId="25" xfId="0" applyFont="1" applyFill="1" applyBorder="1" applyAlignment="1">
      <alignment horizontal="center" vertical="center" wrapText="1"/>
    </xf>
    <xf numFmtId="9" fontId="22" fillId="19" borderId="69" xfId="0" applyNumberFormat="1" applyFont="1" applyFill="1" applyBorder="1" applyAlignment="1">
      <alignment horizontal="center" vertical="center"/>
    </xf>
    <xf numFmtId="0" fontId="19" fillId="19" borderId="69" xfId="0" applyFont="1" applyFill="1" applyBorder="1" applyAlignment="1">
      <alignment horizontal="left" vertical="center" wrapText="1"/>
    </xf>
    <xf numFmtId="0" fontId="19" fillId="14" borderId="69" xfId="0" applyFont="1" applyFill="1" applyBorder="1" applyAlignment="1">
      <alignment horizontal="left" vertical="center" wrapText="1"/>
    </xf>
    <xf numFmtId="0" fontId="19" fillId="14" borderId="72" xfId="0" applyFont="1" applyFill="1" applyBorder="1" applyAlignment="1">
      <alignment horizontal="left" vertical="center" wrapText="1"/>
    </xf>
    <xf numFmtId="0" fontId="19" fillId="17" borderId="72" xfId="0" applyFont="1" applyFill="1" applyBorder="1"/>
    <xf numFmtId="0" fontId="19" fillId="17" borderId="72" xfId="0" applyFont="1" applyFill="1" applyBorder="1" applyAlignment="1">
      <alignment wrapText="1"/>
    </xf>
    <xf numFmtId="0" fontId="39" fillId="20" borderId="69" xfId="0" applyFont="1" applyFill="1" applyBorder="1" applyAlignment="1">
      <alignment horizontal="center" vertical="center" wrapText="1"/>
    </xf>
    <xf numFmtId="0" fontId="33" fillId="20" borderId="69" xfId="0" applyFont="1" applyFill="1" applyBorder="1" applyAlignment="1">
      <alignment horizontal="center" vertical="center" wrapText="1"/>
    </xf>
    <xf numFmtId="0" fontId="33" fillId="20" borderId="69" xfId="0" applyFont="1" applyFill="1" applyBorder="1" applyAlignment="1">
      <alignment vertical="center"/>
    </xf>
    <xf numFmtId="168" fontId="39" fillId="20" borderId="69" xfId="0" applyNumberFormat="1" applyFont="1" applyFill="1" applyBorder="1" applyAlignment="1">
      <alignment horizontal="center" vertical="center" wrapText="1"/>
    </xf>
    <xf numFmtId="9" fontId="39" fillId="20" borderId="69" xfId="0" applyNumberFormat="1" applyFont="1" applyFill="1" applyBorder="1" applyAlignment="1">
      <alignment horizontal="center" vertical="center"/>
    </xf>
    <xf numFmtId="9" fontId="33" fillId="20" borderId="69" xfId="0" applyNumberFormat="1" applyFont="1" applyFill="1" applyBorder="1" applyAlignment="1">
      <alignment horizontal="center" vertical="center"/>
    </xf>
    <xf numFmtId="0" fontId="33" fillId="20" borderId="69" xfId="0" applyFont="1" applyFill="1" applyBorder="1" applyAlignment="1">
      <alignment vertical="center" wrapText="1"/>
    </xf>
    <xf numFmtId="0" fontId="33" fillId="20" borderId="69" xfId="0" applyFont="1" applyFill="1" applyBorder="1" applyAlignment="1">
      <alignment horizontal="left" vertical="center" wrapText="1"/>
    </xf>
    <xf numFmtId="0" fontId="33" fillId="20" borderId="69" xfId="0" applyFont="1" applyFill="1" applyBorder="1" applyAlignment="1">
      <alignment horizontal="left" vertical="center"/>
    </xf>
    <xf numFmtId="0" fontId="33" fillId="20" borderId="69" xfId="0" applyFont="1" applyFill="1" applyBorder="1" applyAlignment="1">
      <alignment horizontal="center" vertical="center"/>
    </xf>
    <xf numFmtId="0" fontId="33" fillId="20" borderId="70" xfId="0" applyFont="1" applyFill="1" applyBorder="1" applyAlignment="1">
      <alignment horizontal="center" vertical="center"/>
    </xf>
    <xf numFmtId="0" fontId="33" fillId="21" borderId="69" xfId="0" applyFont="1" applyFill="1" applyBorder="1" applyAlignment="1">
      <alignment vertical="center"/>
    </xf>
    <xf numFmtId="0" fontId="39" fillId="21" borderId="69" xfId="0" applyFont="1" applyFill="1" applyBorder="1" applyAlignment="1">
      <alignment vertical="center" wrapText="1"/>
    </xf>
    <xf numFmtId="0" fontId="39" fillId="21" borderId="69" xfId="0" applyFont="1" applyFill="1" applyBorder="1" applyAlignment="1">
      <alignment horizontal="center" vertical="center" wrapText="1"/>
    </xf>
    <xf numFmtId="168" fontId="39" fillId="21" borderId="69" xfId="0" applyNumberFormat="1" applyFont="1" applyFill="1" applyBorder="1" applyAlignment="1">
      <alignment horizontal="center" vertical="center" wrapText="1"/>
    </xf>
    <xf numFmtId="9" fontId="39" fillId="21" borderId="69" xfId="0" applyNumberFormat="1" applyFont="1" applyFill="1" applyBorder="1" applyAlignment="1">
      <alignment horizontal="center" vertical="center"/>
    </xf>
    <xf numFmtId="0" fontId="33" fillId="21" borderId="69" xfId="0" applyFont="1" applyFill="1" applyBorder="1" applyAlignment="1">
      <alignment horizontal="center" vertical="center"/>
    </xf>
    <xf numFmtId="9" fontId="33" fillId="21" borderId="69" xfId="0" applyNumberFormat="1" applyFont="1" applyFill="1" applyBorder="1" applyAlignment="1">
      <alignment horizontal="center" vertical="center"/>
    </xf>
    <xf numFmtId="0" fontId="33" fillId="21" borderId="69" xfId="0" applyFont="1" applyFill="1" applyBorder="1" applyAlignment="1">
      <alignment horizontal="left" vertical="center" wrapText="1"/>
    </xf>
    <xf numFmtId="0" fontId="33" fillId="21" borderId="69"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57" fillId="0" borderId="27" xfId="0" applyFont="1" applyBorder="1" applyAlignment="1">
      <alignment horizontal="center" vertical="center" wrapText="1"/>
    </xf>
    <xf numFmtId="0" fontId="42" fillId="0" borderId="27" xfId="0" applyFont="1" applyBorder="1" applyAlignment="1">
      <alignment horizontal="center" vertical="center" wrapText="1"/>
    </xf>
    <xf numFmtId="0" fontId="52" fillId="0" borderId="0" xfId="0" applyFont="1" applyAlignment="1">
      <alignment horizontal="left" wrapText="1"/>
    </xf>
    <xf numFmtId="0" fontId="57" fillId="0" borderId="32" xfId="0" applyFont="1" applyBorder="1" applyAlignment="1">
      <alignment horizontal="center" vertical="center" wrapText="1"/>
    </xf>
    <xf numFmtId="0" fontId="42" fillId="0" borderId="32" xfId="0" applyFont="1" applyBorder="1" applyAlignment="1">
      <alignment horizontal="center" vertical="center" wrapText="1"/>
    </xf>
    <xf numFmtId="168" fontId="39" fillId="21" borderId="69" xfId="0" applyNumberFormat="1" applyFont="1" applyFill="1" applyBorder="1" applyAlignment="1">
      <alignment horizontal="center" vertical="center"/>
    </xf>
    <xf numFmtId="0" fontId="33" fillId="21" borderId="69" xfId="0" applyFont="1" applyFill="1" applyBorder="1" applyAlignment="1">
      <alignment vertical="center" wrapText="1"/>
    </xf>
    <xf numFmtId="0" fontId="61" fillId="21" borderId="69" xfId="0" applyFont="1" applyFill="1" applyBorder="1" applyAlignment="1">
      <alignment vertical="center" wrapText="1"/>
    </xf>
    <xf numFmtId="0" fontId="39" fillId="21" borderId="69" xfId="0" applyFont="1" applyFill="1" applyBorder="1" applyAlignment="1">
      <alignment horizontal="center" vertical="center"/>
    </xf>
    <xf numFmtId="10" fontId="39" fillId="21" borderId="69" xfId="0" applyNumberFormat="1" applyFont="1" applyFill="1" applyBorder="1" applyAlignment="1">
      <alignment horizontal="center" vertical="center"/>
    </xf>
    <xf numFmtId="0" fontId="39" fillId="21" borderId="69" xfId="0" applyFont="1" applyFill="1" applyBorder="1" applyAlignment="1">
      <alignment horizontal="left" vertical="center" wrapText="1"/>
    </xf>
    <xf numFmtId="0" fontId="62" fillId="21" borderId="69" xfId="0" applyFont="1" applyFill="1" applyBorder="1" applyAlignment="1">
      <alignment horizontal="center" vertical="center" wrapText="1"/>
    </xf>
    <xf numFmtId="0" fontId="22" fillId="0" borderId="69" xfId="0" applyFont="1" applyBorder="1" applyAlignment="1">
      <alignment horizontal="left" vertical="center" wrapText="1"/>
    </xf>
    <xf numFmtId="9" fontId="39" fillId="21" borderId="69" xfId="0" applyNumberFormat="1" applyFont="1" applyFill="1" applyBorder="1" applyAlignment="1">
      <alignment horizontal="center" vertical="center" wrapText="1"/>
    </xf>
    <xf numFmtId="0" fontId="63" fillId="21" borderId="69" xfId="0" applyFont="1" applyFill="1" applyBorder="1" applyAlignment="1">
      <alignment vertical="center" wrapText="1"/>
    </xf>
    <xf numFmtId="168" fontId="39" fillId="21" borderId="69" xfId="0" applyNumberFormat="1" applyFont="1" applyFill="1" applyBorder="1" applyAlignment="1">
      <alignment vertical="center"/>
    </xf>
    <xf numFmtId="9" fontId="33" fillId="21" borderId="69" xfId="0" applyNumberFormat="1" applyFont="1" applyFill="1" applyBorder="1" applyAlignment="1">
      <alignment horizontal="center" vertical="center" wrapText="1"/>
    </xf>
    <xf numFmtId="0" fontId="44" fillId="21" borderId="70" xfId="0" applyFont="1" applyFill="1" applyBorder="1" applyAlignment="1">
      <alignment horizontal="center" vertical="center" wrapText="1"/>
    </xf>
    <xf numFmtId="168" fontId="33" fillId="21" borderId="69" xfId="0" applyNumberFormat="1" applyFont="1" applyFill="1" applyBorder="1" applyAlignment="1">
      <alignment vertical="center"/>
    </xf>
    <xf numFmtId="10" fontId="33" fillId="21" borderId="69" xfId="0" applyNumberFormat="1" applyFont="1" applyFill="1" applyBorder="1" applyAlignment="1">
      <alignment horizontal="center" vertical="center"/>
    </xf>
    <xf numFmtId="0" fontId="22" fillId="20" borderId="69" xfId="0" applyFont="1" applyFill="1" applyBorder="1" applyAlignment="1">
      <alignment horizontal="center" vertical="center" wrapText="1"/>
    </xf>
    <xf numFmtId="0" fontId="39" fillId="22" borderId="67" xfId="0" applyFont="1" applyFill="1" applyBorder="1" applyAlignment="1">
      <alignment horizontal="center" vertical="center" wrapText="1"/>
    </xf>
    <xf numFmtId="0" fontId="33" fillId="22" borderId="69" xfId="0" applyFont="1" applyFill="1" applyBorder="1" applyAlignment="1">
      <alignment horizontal="center" vertical="center"/>
    </xf>
    <xf numFmtId="0" fontId="39" fillId="22" borderId="69" xfId="0" applyFont="1" applyFill="1" applyBorder="1" applyAlignment="1">
      <alignment horizontal="center" vertical="center" wrapText="1"/>
    </xf>
    <xf numFmtId="168" fontId="39" fillId="22" borderId="69" xfId="0" applyNumberFormat="1" applyFont="1" applyFill="1" applyBorder="1" applyAlignment="1">
      <alignment horizontal="center" vertical="center" wrapText="1"/>
    </xf>
    <xf numFmtId="168" fontId="39" fillId="22" borderId="69" xfId="0" applyNumberFormat="1" applyFont="1" applyFill="1" applyBorder="1" applyAlignment="1">
      <alignment vertical="center" wrapText="1"/>
    </xf>
    <xf numFmtId="9" fontId="39" fillId="22" borderId="69" xfId="0" applyNumberFormat="1" applyFont="1" applyFill="1" applyBorder="1" applyAlignment="1">
      <alignment horizontal="center" vertical="center" wrapText="1"/>
    </xf>
    <xf numFmtId="0" fontId="33" fillId="22" borderId="69" xfId="0" applyFont="1" applyFill="1" applyBorder="1" applyAlignment="1">
      <alignment vertical="center" wrapText="1"/>
    </xf>
    <xf numFmtId="0" fontId="33" fillId="22" borderId="69" xfId="0" applyFont="1" applyFill="1" applyBorder="1" applyAlignment="1">
      <alignment horizontal="left" vertical="center" wrapText="1"/>
    </xf>
    <xf numFmtId="0" fontId="33" fillId="22" borderId="69" xfId="0" applyFont="1" applyFill="1" applyBorder="1" applyAlignment="1">
      <alignment horizontal="left" vertical="center"/>
    </xf>
    <xf numFmtId="0" fontId="33" fillId="22" borderId="70" xfId="0" applyFont="1" applyFill="1" applyBorder="1" applyAlignment="1">
      <alignment horizontal="center" vertical="center"/>
    </xf>
    <xf numFmtId="0" fontId="56" fillId="0" borderId="69" xfId="0" applyFont="1" applyBorder="1" applyAlignment="1">
      <alignment horizontal="left" vertical="center"/>
    </xf>
    <xf numFmtId="0" fontId="57" fillId="14" borderId="26" xfId="0" applyFont="1" applyFill="1" applyBorder="1" applyAlignment="1">
      <alignment horizontal="center" vertical="center" wrapText="1"/>
    </xf>
    <xf numFmtId="0" fontId="57" fillId="14" borderId="69" xfId="0" applyFont="1" applyFill="1" applyBorder="1" applyAlignment="1">
      <alignment horizontal="center" vertical="center" wrapText="1"/>
    </xf>
    <xf numFmtId="0" fontId="39" fillId="22" borderId="69" xfId="0" applyFont="1" applyFill="1" applyBorder="1" applyAlignment="1">
      <alignment horizontal="left" vertical="center" wrapText="1"/>
    </xf>
    <xf numFmtId="0" fontId="57" fillId="14" borderId="32" xfId="0" applyFont="1" applyFill="1" applyBorder="1" applyAlignment="1">
      <alignment horizontal="center" vertical="center" wrapText="1"/>
    </xf>
    <xf numFmtId="0" fontId="57" fillId="14" borderId="31" xfId="0" applyFont="1" applyFill="1" applyBorder="1" applyAlignment="1">
      <alignment horizontal="center" vertical="center" wrapText="1"/>
    </xf>
    <xf numFmtId="0" fontId="57" fillId="14" borderId="64" xfId="0" applyFont="1" applyFill="1" applyBorder="1" applyAlignment="1">
      <alignment horizontal="center" vertical="center" wrapText="1"/>
    </xf>
    <xf numFmtId="9" fontId="39" fillId="22" borderId="69" xfId="0" applyNumberFormat="1" applyFont="1" applyFill="1" applyBorder="1" applyAlignment="1">
      <alignment horizontal="center" vertical="center"/>
    </xf>
    <xf numFmtId="9" fontId="33" fillId="22" borderId="69" xfId="0" applyNumberFormat="1" applyFont="1" applyFill="1" applyBorder="1" applyAlignment="1">
      <alignment horizontal="center" vertical="center"/>
    </xf>
    <xf numFmtId="0" fontId="33" fillId="22" borderId="69" xfId="0" applyFont="1" applyFill="1" applyBorder="1" applyAlignment="1">
      <alignment vertical="center"/>
    </xf>
    <xf numFmtId="0" fontId="44" fillId="22" borderId="69" xfId="0" applyFont="1" applyFill="1" applyBorder="1" applyAlignment="1">
      <alignment horizontal="left" vertical="center" wrapText="1"/>
    </xf>
    <xf numFmtId="0" fontId="44" fillId="22" borderId="69" xfId="0" applyFont="1" applyFill="1" applyBorder="1" applyAlignment="1">
      <alignment horizontal="left" vertical="center"/>
    </xf>
    <xf numFmtId="0" fontId="57" fillId="0" borderId="24" xfId="0" applyFont="1" applyBorder="1" applyAlignment="1">
      <alignment horizontal="center" vertical="center" wrapText="1"/>
    </xf>
    <xf numFmtId="0" fontId="42" fillId="0" borderId="29" xfId="0" applyFont="1" applyBorder="1" applyAlignment="1">
      <alignment horizontal="center" vertical="center" wrapText="1"/>
    </xf>
    <xf numFmtId="0" fontId="33" fillId="22" borderId="67" xfId="0" applyFont="1" applyFill="1" applyBorder="1" applyAlignment="1">
      <alignment horizontal="center" vertical="center"/>
    </xf>
    <xf numFmtId="168" fontId="39" fillId="22" borderId="67" xfId="0" applyNumberFormat="1" applyFont="1" applyFill="1" applyBorder="1" applyAlignment="1">
      <alignment horizontal="center" vertical="center" wrapText="1"/>
    </xf>
    <xf numFmtId="168" fontId="39" fillId="22" borderId="67" xfId="0" applyNumberFormat="1" applyFont="1" applyFill="1" applyBorder="1" applyAlignment="1">
      <alignment vertical="center" wrapText="1"/>
    </xf>
    <xf numFmtId="9" fontId="39" fillId="22" borderId="67" xfId="0" applyNumberFormat="1" applyFont="1" applyFill="1" applyBorder="1" applyAlignment="1">
      <alignment horizontal="center" vertical="center" wrapText="1"/>
    </xf>
    <xf numFmtId="9" fontId="33" fillId="22" borderId="67" xfId="0" applyNumberFormat="1" applyFont="1" applyFill="1" applyBorder="1" applyAlignment="1">
      <alignment horizontal="center" vertical="center"/>
    </xf>
    <xf numFmtId="0" fontId="33" fillId="22" borderId="67" xfId="0" applyFont="1" applyFill="1" applyBorder="1" applyAlignment="1">
      <alignment vertical="center" wrapText="1"/>
    </xf>
    <xf numFmtId="0" fontId="64" fillId="22" borderId="67" xfId="0" applyFont="1" applyFill="1" applyBorder="1" applyAlignment="1">
      <alignment vertical="center" wrapText="1"/>
    </xf>
    <xf numFmtId="0" fontId="33" fillId="22" borderId="67" xfId="0" applyFont="1" applyFill="1" applyBorder="1" applyAlignment="1">
      <alignment vertical="center"/>
    </xf>
    <xf numFmtId="0" fontId="44" fillId="22" borderId="67" xfId="0" applyFont="1" applyFill="1" applyBorder="1" applyAlignment="1">
      <alignment horizontal="left" vertical="center" wrapText="1"/>
    </xf>
    <xf numFmtId="0" fontId="44" fillId="22" borderId="67" xfId="0" applyFont="1" applyFill="1" applyBorder="1" applyAlignment="1">
      <alignment horizontal="left" vertical="center"/>
    </xf>
    <xf numFmtId="0" fontId="33" fillId="22" borderId="74" xfId="0" applyFont="1" applyFill="1" applyBorder="1" applyAlignment="1">
      <alignment horizontal="center" vertical="center"/>
    </xf>
    <xf numFmtId="0" fontId="56" fillId="0" borderId="67" xfId="0" applyFont="1" applyBorder="1" applyAlignment="1">
      <alignment horizontal="left" vertical="center" wrapText="1"/>
    </xf>
    <xf numFmtId="0" fontId="33" fillId="17" borderId="67" xfId="0" applyFont="1" applyFill="1" applyBorder="1" applyAlignment="1">
      <alignment vertical="center"/>
    </xf>
    <xf numFmtId="0" fontId="33" fillId="17" borderId="67" xfId="0" applyFont="1" applyFill="1" applyBorder="1" applyAlignment="1">
      <alignment vertical="center" wrapText="1"/>
    </xf>
    <xf numFmtId="0" fontId="57" fillId="14" borderId="24" xfId="0" applyFont="1" applyFill="1" applyBorder="1" applyAlignment="1">
      <alignment horizontal="center" vertical="center" wrapText="1"/>
    </xf>
    <xf numFmtId="0" fontId="33" fillId="22" borderId="75" xfId="0" applyFont="1" applyFill="1" applyBorder="1" applyAlignment="1">
      <alignment horizontal="center" vertical="center"/>
    </xf>
    <xf numFmtId="0" fontId="39" fillId="22" borderId="75" xfId="0" applyFont="1" applyFill="1" applyBorder="1" applyAlignment="1">
      <alignment horizontal="center" vertical="center" wrapText="1"/>
    </xf>
    <xf numFmtId="168" fontId="39" fillId="22" borderId="75" xfId="0" applyNumberFormat="1" applyFont="1" applyFill="1" applyBorder="1" applyAlignment="1">
      <alignment horizontal="center" vertical="center" wrapText="1"/>
    </xf>
    <xf numFmtId="168" fontId="39" fillId="22" borderId="75" xfId="0" applyNumberFormat="1" applyFont="1" applyFill="1" applyBorder="1" applyAlignment="1">
      <alignment vertical="center" wrapText="1"/>
    </xf>
    <xf numFmtId="9" fontId="39" fillId="22" borderId="75" xfId="0" applyNumberFormat="1" applyFont="1" applyFill="1" applyBorder="1" applyAlignment="1">
      <alignment horizontal="center" vertical="center" wrapText="1"/>
    </xf>
    <xf numFmtId="9" fontId="33" fillId="22" borderId="75" xfId="0" applyNumberFormat="1" applyFont="1" applyFill="1" applyBorder="1" applyAlignment="1">
      <alignment horizontal="center" vertical="center"/>
    </xf>
    <xf numFmtId="0" fontId="33" fillId="22" borderId="75" xfId="0" applyFont="1" applyFill="1" applyBorder="1" applyAlignment="1">
      <alignment vertical="center" wrapText="1"/>
    </xf>
    <xf numFmtId="0" fontId="33" fillId="22" borderId="75" xfId="0" applyFont="1" applyFill="1" applyBorder="1" applyAlignment="1">
      <alignment vertical="center"/>
    </xf>
    <xf numFmtId="0" fontId="44" fillId="22" borderId="75" xfId="0" applyFont="1" applyFill="1" applyBorder="1" applyAlignment="1">
      <alignment horizontal="left" vertical="center" wrapText="1"/>
    </xf>
    <xf numFmtId="0" fontId="44" fillId="22" borderId="75" xfId="0" applyFont="1" applyFill="1" applyBorder="1" applyAlignment="1">
      <alignment horizontal="left" vertical="center"/>
    </xf>
    <xf numFmtId="0" fontId="33" fillId="22" borderId="76" xfId="0" applyFont="1" applyFill="1" applyBorder="1" applyAlignment="1">
      <alignment horizontal="center" vertical="center"/>
    </xf>
    <xf numFmtId="0" fontId="56" fillId="0" borderId="75" xfId="0" applyFont="1" applyBorder="1" applyAlignment="1">
      <alignment horizontal="left" vertical="center" wrapText="1"/>
    </xf>
    <xf numFmtId="0" fontId="33" fillId="17" borderId="75" xfId="0" applyFont="1" applyFill="1" applyBorder="1" applyAlignment="1">
      <alignment vertical="center"/>
    </xf>
    <xf numFmtId="0" fontId="33" fillId="17" borderId="75" xfId="0" applyFont="1" applyFill="1" applyBorder="1" applyAlignment="1">
      <alignment vertical="center" wrapText="1"/>
    </xf>
    <xf numFmtId="0" fontId="57" fillId="14" borderId="54" xfId="0" applyFont="1" applyFill="1" applyBorder="1" applyAlignment="1">
      <alignment horizontal="center" vertical="center" wrapText="1"/>
    </xf>
    <xf numFmtId="0" fontId="57" fillId="14" borderId="47" xfId="0" applyFont="1" applyFill="1" applyBorder="1" applyAlignment="1">
      <alignment horizontal="center" vertical="center" wrapText="1"/>
    </xf>
    <xf numFmtId="0" fontId="57" fillId="14" borderId="53" xfId="0" applyFont="1" applyFill="1" applyBorder="1" applyAlignment="1">
      <alignment horizontal="center" vertical="center" wrapText="1"/>
    </xf>
    <xf numFmtId="0" fontId="33" fillId="22" borderId="78" xfId="0" applyFont="1" applyFill="1" applyBorder="1" applyAlignment="1">
      <alignment horizontal="center" vertical="center"/>
    </xf>
    <xf numFmtId="0" fontId="39" fillId="22" borderId="78" xfId="0" applyFont="1" applyFill="1" applyBorder="1" applyAlignment="1">
      <alignment vertical="center" wrapText="1"/>
    </xf>
    <xf numFmtId="0" fontId="39" fillId="22" borderId="78" xfId="0" applyFont="1" applyFill="1" applyBorder="1" applyAlignment="1">
      <alignment horizontal="center" vertical="center" wrapText="1"/>
    </xf>
    <xf numFmtId="168" fontId="39" fillId="22" borderId="78" xfId="0" applyNumberFormat="1" applyFont="1" applyFill="1" applyBorder="1" applyAlignment="1">
      <alignment horizontal="center" vertical="center" wrapText="1"/>
    </xf>
    <xf numFmtId="168" fontId="39" fillId="22" borderId="78" xfId="0" applyNumberFormat="1" applyFont="1" applyFill="1" applyBorder="1" applyAlignment="1">
      <alignment vertical="center" wrapText="1"/>
    </xf>
    <xf numFmtId="9" fontId="39" fillId="22" borderId="78" xfId="0" applyNumberFormat="1" applyFont="1" applyFill="1" applyBorder="1" applyAlignment="1">
      <alignment horizontal="center" vertical="center" wrapText="1"/>
    </xf>
    <xf numFmtId="9" fontId="33" fillId="22" borderId="78" xfId="0" applyNumberFormat="1" applyFont="1" applyFill="1" applyBorder="1" applyAlignment="1">
      <alignment horizontal="center" vertical="center"/>
    </xf>
    <xf numFmtId="0" fontId="33" fillId="22" borderId="78" xfId="0" applyFont="1" applyFill="1" applyBorder="1" applyAlignment="1">
      <alignment vertical="center" wrapText="1"/>
    </xf>
    <xf numFmtId="0" fontId="33" fillId="22" borderId="78" xfId="0" applyFont="1" applyFill="1" applyBorder="1" applyAlignment="1">
      <alignment vertical="center"/>
    </xf>
    <xf numFmtId="0" fontId="44" fillId="22" borderId="78" xfId="0" applyFont="1" applyFill="1" applyBorder="1" applyAlignment="1">
      <alignment horizontal="left" vertical="center" wrapText="1"/>
    </xf>
    <xf numFmtId="0" fontId="44" fillId="22" borderId="78" xfId="0" applyFont="1" applyFill="1" applyBorder="1" applyAlignment="1">
      <alignment horizontal="left" vertical="center"/>
    </xf>
    <xf numFmtId="0" fontId="33" fillId="22" borderId="79" xfId="0" applyFont="1" applyFill="1" applyBorder="1" applyAlignment="1">
      <alignment horizontal="center" vertical="center"/>
    </xf>
    <xf numFmtId="0" fontId="56" fillId="0" borderId="78" xfId="0" applyFont="1" applyBorder="1" applyAlignment="1">
      <alignment horizontal="left" vertical="center" wrapText="1"/>
    </xf>
    <xf numFmtId="0" fontId="56" fillId="0" borderId="78" xfId="0" applyFont="1" applyBorder="1" applyAlignment="1">
      <alignment horizontal="left" vertical="center"/>
    </xf>
    <xf numFmtId="0" fontId="33" fillId="17" borderId="78" xfId="0" applyFont="1" applyFill="1" applyBorder="1" applyAlignment="1">
      <alignment vertical="center"/>
    </xf>
    <xf numFmtId="0" fontId="33" fillId="17" borderId="78" xfId="0" applyFont="1" applyFill="1" applyBorder="1" applyAlignment="1">
      <alignment vertical="center" wrapText="1"/>
    </xf>
    <xf numFmtId="0" fontId="57" fillId="0" borderId="80" xfId="0" applyFont="1" applyBorder="1" applyAlignment="1">
      <alignment horizontal="center" vertical="center" wrapText="1"/>
    </xf>
    <xf numFmtId="0" fontId="42" fillId="0" borderId="81" xfId="0" applyFont="1" applyBorder="1" applyAlignment="1">
      <alignment horizontal="center" vertical="center" wrapText="1"/>
    </xf>
    <xf numFmtId="0" fontId="33" fillId="22" borderId="64" xfId="0" applyFont="1" applyFill="1" applyBorder="1" applyAlignment="1">
      <alignment vertical="center"/>
    </xf>
    <xf numFmtId="0" fontId="39" fillId="22" borderId="64" xfId="0" applyFont="1" applyFill="1" applyBorder="1" applyAlignment="1">
      <alignment horizontal="left" vertical="center" wrapText="1"/>
    </xf>
    <xf numFmtId="0" fontId="39" fillId="22" borderId="64" xfId="0" applyFont="1" applyFill="1" applyBorder="1" applyAlignment="1">
      <alignment horizontal="center" vertical="center" wrapText="1"/>
    </xf>
    <xf numFmtId="168" fontId="39" fillId="22" borderId="64" xfId="0" applyNumberFormat="1" applyFont="1" applyFill="1" applyBorder="1" applyAlignment="1">
      <alignment horizontal="center" vertical="center" wrapText="1"/>
    </xf>
    <xf numFmtId="9" fontId="39" fillId="22" borderId="64" xfId="0" applyNumberFormat="1" applyFont="1" applyFill="1" applyBorder="1" applyAlignment="1">
      <alignment horizontal="center" vertical="center"/>
    </xf>
    <xf numFmtId="9" fontId="33" fillId="22" borderId="64" xfId="0" applyNumberFormat="1" applyFont="1" applyFill="1" applyBorder="1" applyAlignment="1">
      <alignment horizontal="center" vertical="center"/>
    </xf>
    <xf numFmtId="0" fontId="33" fillId="22" borderId="64" xfId="0" applyFont="1" applyFill="1" applyBorder="1" applyAlignment="1">
      <alignment vertical="center" wrapText="1"/>
    </xf>
    <xf numFmtId="0" fontId="44" fillId="22" borderId="64" xfId="0" applyFont="1" applyFill="1" applyBorder="1" applyAlignment="1">
      <alignment horizontal="left" vertical="center" wrapText="1"/>
    </xf>
    <xf numFmtId="0" fontId="44" fillId="22" borderId="64" xfId="0" applyFont="1" applyFill="1" applyBorder="1" applyAlignment="1">
      <alignment horizontal="left" vertical="center"/>
    </xf>
    <xf numFmtId="0" fontId="33" fillId="22" borderId="64" xfId="0" applyFont="1" applyFill="1" applyBorder="1" applyAlignment="1">
      <alignment horizontal="center" vertical="center"/>
    </xf>
    <xf numFmtId="0" fontId="33" fillId="22" borderId="82" xfId="0" applyFont="1" applyFill="1" applyBorder="1" applyAlignment="1">
      <alignment horizontal="center" vertical="center"/>
    </xf>
    <xf numFmtId="0" fontId="33" fillId="0" borderId="64" xfId="0" applyFont="1" applyBorder="1" applyAlignment="1">
      <alignment horizontal="left" vertical="center" wrapText="1"/>
    </xf>
    <xf numFmtId="0" fontId="33" fillId="17" borderId="64" xfId="0" applyFont="1" applyFill="1" applyBorder="1" applyAlignment="1">
      <alignment vertical="center"/>
    </xf>
    <xf numFmtId="0" fontId="33" fillId="17" borderId="64" xfId="0" applyFont="1" applyFill="1" applyBorder="1" applyAlignment="1">
      <alignment vertical="center" wrapText="1"/>
    </xf>
    <xf numFmtId="0" fontId="39" fillId="22" borderId="69" xfId="0" applyFont="1" applyFill="1" applyBorder="1" applyAlignment="1">
      <alignment horizontal="center" vertical="center"/>
    </xf>
    <xf numFmtId="0" fontId="39" fillId="0" borderId="69" xfId="0" applyFont="1" applyBorder="1" applyAlignment="1">
      <alignment horizontal="center" vertical="center" wrapText="1"/>
    </xf>
    <xf numFmtId="0" fontId="52" fillId="22" borderId="69" xfId="0" applyFont="1" applyFill="1" applyBorder="1" applyAlignment="1">
      <alignment horizontal="center" vertical="center" wrapText="1"/>
    </xf>
    <xf numFmtId="168" fontId="52" fillId="22" borderId="69" xfId="0" applyNumberFormat="1" applyFont="1" applyFill="1" applyBorder="1" applyAlignment="1">
      <alignment horizontal="center" vertical="center" wrapText="1"/>
    </xf>
    <xf numFmtId="9" fontId="52" fillId="22" borderId="69" xfId="0" applyNumberFormat="1" applyFont="1" applyFill="1" applyBorder="1" applyAlignment="1">
      <alignment horizontal="center" vertical="center" wrapText="1"/>
    </xf>
    <xf numFmtId="0" fontId="39" fillId="22" borderId="69" xfId="0" applyFont="1" applyFill="1" applyBorder="1" applyAlignment="1">
      <alignment vertical="center" wrapText="1"/>
    </xf>
    <xf numFmtId="0" fontId="33" fillId="22" borderId="69" xfId="0" applyFont="1" applyFill="1" applyBorder="1" applyAlignment="1">
      <alignment horizontal="center" vertical="center" wrapText="1"/>
    </xf>
    <xf numFmtId="168" fontId="33" fillId="22" borderId="69" xfId="0" applyNumberFormat="1" applyFont="1" applyFill="1" applyBorder="1" applyAlignment="1">
      <alignment vertical="center"/>
    </xf>
    <xf numFmtId="168" fontId="33" fillId="22" borderId="69" xfId="0" applyNumberFormat="1" applyFont="1" applyFill="1" applyBorder="1" applyAlignment="1">
      <alignment horizontal="center" vertical="center"/>
    </xf>
    <xf numFmtId="0" fontId="65" fillId="22" borderId="69" xfId="0" applyFont="1" applyFill="1" applyBorder="1" applyAlignment="1">
      <alignment horizontal="left" vertical="center" wrapText="1"/>
    </xf>
    <xf numFmtId="0" fontId="33" fillId="18" borderId="69" xfId="0" applyFont="1" applyFill="1" applyBorder="1" applyAlignment="1">
      <alignment vertical="center"/>
    </xf>
    <xf numFmtId="0" fontId="39" fillId="18" borderId="69" xfId="0" applyFont="1" applyFill="1" applyBorder="1" applyAlignment="1">
      <alignment vertical="center" wrapText="1"/>
    </xf>
    <xf numFmtId="0" fontId="39" fillId="18" borderId="69" xfId="0" applyFont="1" applyFill="1" applyBorder="1" applyAlignment="1">
      <alignment horizontal="center" vertical="center" wrapText="1"/>
    </xf>
    <xf numFmtId="0" fontId="33" fillId="18" borderId="69" xfId="0" applyFont="1" applyFill="1" applyBorder="1" applyAlignment="1">
      <alignment vertical="center" wrapText="1"/>
    </xf>
    <xf numFmtId="168" fontId="39" fillId="18" borderId="69" xfId="0" applyNumberFormat="1" applyFont="1" applyFill="1" applyBorder="1" applyAlignment="1">
      <alignment horizontal="center" vertical="center" wrapText="1"/>
    </xf>
    <xf numFmtId="9" fontId="39" fillId="18" borderId="69" xfId="0" applyNumberFormat="1" applyFont="1" applyFill="1" applyBorder="1" applyAlignment="1">
      <alignment horizontal="center" vertical="center"/>
    </xf>
    <xf numFmtId="0" fontId="66" fillId="18" borderId="69" xfId="0" applyFont="1" applyFill="1" applyBorder="1" applyAlignment="1">
      <alignment vertical="center" wrapText="1"/>
    </xf>
    <xf numFmtId="0" fontId="33" fillId="18" borderId="69" xfId="0" applyFont="1" applyFill="1" applyBorder="1" applyAlignment="1">
      <alignment horizontal="left" vertical="center" wrapText="1"/>
    </xf>
    <xf numFmtId="0" fontId="19" fillId="23" borderId="69" xfId="0" applyFont="1" applyFill="1" applyBorder="1" applyAlignment="1">
      <alignment horizontal="center" vertical="center" wrapText="1"/>
    </xf>
    <xf numFmtId="0" fontId="19" fillId="23" borderId="70" xfId="0" applyFont="1" applyFill="1" applyBorder="1" applyAlignment="1">
      <alignment horizontal="center" vertical="center" wrapText="1"/>
    </xf>
    <xf numFmtId="0" fontId="39" fillId="18" borderId="69" xfId="0" applyFont="1" applyFill="1" applyBorder="1" applyAlignment="1">
      <alignment horizontal="center" vertical="center"/>
    </xf>
    <xf numFmtId="0" fontId="33" fillId="18" borderId="69" xfId="0" applyFont="1" applyFill="1" applyBorder="1" applyAlignment="1">
      <alignment horizontal="center" vertical="center"/>
    </xf>
    <xf numFmtId="0" fontId="24" fillId="23" borderId="69" xfId="0" applyFont="1" applyFill="1" applyBorder="1" applyAlignment="1">
      <alignment horizontal="left" vertical="center" wrapText="1"/>
    </xf>
    <xf numFmtId="0" fontId="19" fillId="23" borderId="69" xfId="0" applyFont="1" applyFill="1" applyBorder="1" applyAlignment="1">
      <alignment horizontal="left" vertical="center" wrapText="1"/>
    </xf>
    <xf numFmtId="168" fontId="39" fillId="18" borderId="69" xfId="0" applyNumberFormat="1" applyFont="1" applyFill="1" applyBorder="1" applyAlignment="1">
      <alignment vertical="center" wrapText="1"/>
    </xf>
    <xf numFmtId="9" fontId="39" fillId="18" borderId="69" xfId="0" applyNumberFormat="1" applyFont="1" applyFill="1" applyBorder="1" applyAlignment="1">
      <alignment horizontal="center" vertical="center" wrapText="1"/>
    </xf>
    <xf numFmtId="9" fontId="33" fillId="18" borderId="69" xfId="0" applyNumberFormat="1" applyFont="1" applyFill="1" applyBorder="1" applyAlignment="1">
      <alignment horizontal="center" vertical="center" wrapText="1"/>
    </xf>
    <xf numFmtId="0" fontId="27" fillId="23" borderId="69" xfId="0" applyFont="1" applyFill="1" applyBorder="1" applyAlignment="1">
      <alignment horizontal="left" vertical="center" wrapText="1"/>
    </xf>
    <xf numFmtId="0" fontId="33" fillId="18" borderId="69" xfId="0" applyFont="1" applyFill="1" applyBorder="1" applyAlignment="1">
      <alignment horizontal="center" vertical="center" wrapText="1"/>
    </xf>
    <xf numFmtId="168" fontId="39" fillId="21" borderId="69" xfId="0" applyNumberFormat="1" applyFont="1" applyFill="1" applyBorder="1" applyAlignment="1">
      <alignment vertical="center" wrapText="1"/>
    </xf>
    <xf numFmtId="0" fontId="57" fillId="20" borderId="32" xfId="0" applyFont="1" applyFill="1" applyBorder="1" applyAlignment="1">
      <alignment horizontal="center" vertical="center" wrapText="1"/>
    </xf>
    <xf numFmtId="0" fontId="33" fillId="24" borderId="69" xfId="0" applyFont="1" applyFill="1" applyBorder="1" applyAlignment="1">
      <alignment horizontal="center" vertical="center" wrapText="1"/>
    </xf>
    <xf numFmtId="0" fontId="33" fillId="24" borderId="69" xfId="0" applyFont="1" applyFill="1" applyBorder="1" applyAlignment="1">
      <alignment vertical="center"/>
    </xf>
    <xf numFmtId="0" fontId="33" fillId="24" borderId="69" xfId="0" applyFont="1" applyFill="1" applyBorder="1" applyAlignment="1">
      <alignment vertical="center" wrapText="1"/>
    </xf>
    <xf numFmtId="0" fontId="33" fillId="24" borderId="69" xfId="0" applyFont="1" applyFill="1" applyBorder="1" applyAlignment="1">
      <alignment horizontal="center" vertical="center"/>
    </xf>
    <xf numFmtId="168" fontId="33" fillId="24" borderId="69" xfId="0" applyNumberFormat="1" applyFont="1" applyFill="1" applyBorder="1" applyAlignment="1">
      <alignment vertical="center"/>
    </xf>
    <xf numFmtId="10" fontId="33" fillId="24" borderId="69" xfId="0" applyNumberFormat="1" applyFont="1" applyFill="1" applyBorder="1" applyAlignment="1">
      <alignment horizontal="center" vertical="center"/>
    </xf>
    <xf numFmtId="0" fontId="67" fillId="24" borderId="69" xfId="0" applyFont="1" applyFill="1" applyBorder="1" applyAlignment="1">
      <alignment vertical="center" wrapText="1"/>
    </xf>
    <xf numFmtId="0" fontId="19" fillId="24" borderId="69" xfId="0" applyFont="1" applyFill="1" applyBorder="1" applyAlignment="1">
      <alignment horizontal="left" vertical="center" wrapText="1"/>
    </xf>
    <xf numFmtId="0" fontId="19" fillId="24" borderId="69" xfId="0" applyFont="1" applyFill="1" applyBorder="1" applyAlignment="1">
      <alignment horizontal="center" vertical="center" wrapText="1"/>
    </xf>
    <xf numFmtId="0" fontId="19" fillId="24" borderId="70" xfId="0" applyFont="1" applyFill="1" applyBorder="1" applyAlignment="1">
      <alignment horizontal="center" vertical="center" wrapText="1"/>
    </xf>
    <xf numFmtId="0" fontId="39" fillId="24" borderId="69" xfId="0" applyFont="1" applyFill="1" applyBorder="1" applyAlignment="1">
      <alignment horizontal="left" vertical="center" wrapText="1"/>
    </xf>
    <xf numFmtId="0" fontId="39" fillId="24" borderId="69" xfId="0" applyFont="1" applyFill="1" applyBorder="1" applyAlignment="1">
      <alignment horizontal="center" vertical="center" wrapText="1"/>
    </xf>
    <xf numFmtId="168" fontId="39" fillId="24" borderId="69" xfId="0" applyNumberFormat="1" applyFont="1" applyFill="1" applyBorder="1" applyAlignment="1">
      <alignment horizontal="center" vertical="center" wrapText="1"/>
    </xf>
    <xf numFmtId="168" fontId="39" fillId="24" borderId="69" xfId="0" applyNumberFormat="1" applyFont="1" applyFill="1" applyBorder="1" applyAlignment="1">
      <alignment vertical="center" wrapText="1"/>
    </xf>
    <xf numFmtId="9" fontId="39" fillId="24" borderId="69" xfId="0" applyNumberFormat="1" applyFont="1" applyFill="1" applyBorder="1" applyAlignment="1">
      <alignment horizontal="center" vertical="center"/>
    </xf>
    <xf numFmtId="9" fontId="33" fillId="24" borderId="69" xfId="0" applyNumberFormat="1" applyFont="1" applyFill="1" applyBorder="1" applyAlignment="1">
      <alignment horizontal="center" vertical="center"/>
    </xf>
    <xf numFmtId="0" fontId="33" fillId="24" borderId="69" xfId="0" applyFont="1" applyFill="1" applyBorder="1" applyAlignment="1">
      <alignment horizontal="left" vertical="center" wrapText="1"/>
    </xf>
    <xf numFmtId="0" fontId="24" fillId="24" borderId="69" xfId="0" applyFont="1" applyFill="1" applyBorder="1" applyAlignment="1">
      <alignment horizontal="left" vertical="center" wrapText="1"/>
    </xf>
    <xf numFmtId="0" fontId="44" fillId="24" borderId="69" xfId="0" applyFont="1" applyFill="1" applyBorder="1" applyAlignment="1">
      <alignment horizontal="left" vertical="center" wrapText="1"/>
    </xf>
    <xf numFmtId="0" fontId="44" fillId="24" borderId="69" xfId="0" applyFont="1" applyFill="1" applyBorder="1" applyAlignment="1">
      <alignment horizontal="center" vertical="center"/>
    </xf>
    <xf numFmtId="0" fontId="44" fillId="24" borderId="70" xfId="0" applyFont="1" applyFill="1" applyBorder="1" applyAlignment="1">
      <alignment horizontal="center" vertical="center"/>
    </xf>
    <xf numFmtId="0" fontId="33" fillId="25" borderId="69" xfId="0" applyFont="1" applyFill="1" applyBorder="1" applyAlignment="1">
      <alignment horizontal="center" vertical="center" wrapText="1"/>
    </xf>
    <xf numFmtId="0" fontId="33" fillId="25" borderId="69" xfId="0" applyFont="1" applyFill="1" applyBorder="1" applyAlignment="1">
      <alignment vertical="center"/>
    </xf>
    <xf numFmtId="0" fontId="33" fillId="25" borderId="69" xfId="0" applyFont="1" applyFill="1" applyBorder="1" applyAlignment="1">
      <alignment vertical="center" wrapText="1"/>
    </xf>
    <xf numFmtId="0" fontId="33" fillId="25" borderId="69" xfId="0" applyFont="1" applyFill="1" applyBorder="1" applyAlignment="1">
      <alignment horizontal="center" vertical="center"/>
    </xf>
    <xf numFmtId="168" fontId="33" fillId="25" borderId="69" xfId="0" applyNumberFormat="1" applyFont="1" applyFill="1" applyBorder="1" applyAlignment="1">
      <alignment vertical="center"/>
    </xf>
    <xf numFmtId="10" fontId="33" fillId="25" borderId="69" xfId="0" applyNumberFormat="1" applyFont="1" applyFill="1" applyBorder="1" applyAlignment="1">
      <alignment horizontal="center" vertical="center"/>
    </xf>
    <xf numFmtId="0" fontId="68" fillId="25" borderId="69" xfId="0" applyFont="1" applyFill="1" applyBorder="1" applyAlignment="1">
      <alignment horizontal="left" vertical="center" wrapText="1"/>
    </xf>
    <xf numFmtId="0" fontId="44" fillId="25" borderId="69" xfId="0" applyFont="1" applyFill="1" applyBorder="1" applyAlignment="1">
      <alignment horizontal="left" vertical="center"/>
    </xf>
    <xf numFmtId="0" fontId="33" fillId="25" borderId="70" xfId="0" applyFont="1" applyFill="1" applyBorder="1" applyAlignment="1">
      <alignment horizontal="center" vertical="center"/>
    </xf>
    <xf numFmtId="9" fontId="33" fillId="25" borderId="69" xfId="0" applyNumberFormat="1" applyFont="1" applyFill="1" applyBorder="1" applyAlignment="1">
      <alignment horizontal="center" vertical="center"/>
    </xf>
    <xf numFmtId="0" fontId="69" fillId="25" borderId="69" xfId="0" applyFont="1" applyFill="1" applyBorder="1" applyAlignment="1">
      <alignment vertical="center"/>
    </xf>
    <xf numFmtId="0" fontId="38" fillId="0" borderId="69" xfId="0" applyFont="1" applyBorder="1" applyAlignment="1">
      <alignment horizontal="center" vertical="center" textRotation="90" wrapText="1"/>
    </xf>
    <xf numFmtId="0" fontId="33" fillId="26" borderId="69" xfId="0" applyFont="1" applyFill="1" applyBorder="1" applyAlignment="1">
      <alignment vertical="center"/>
    </xf>
    <xf numFmtId="0" fontId="39" fillId="26" borderId="69" xfId="0" applyFont="1" applyFill="1" applyBorder="1" applyAlignment="1">
      <alignment horizontal="left" vertical="center" wrapText="1"/>
    </xf>
    <xf numFmtId="0" fontId="39" fillId="26" borderId="69" xfId="0" applyFont="1" applyFill="1" applyBorder="1" applyAlignment="1">
      <alignment horizontal="center" vertical="center" wrapText="1"/>
    </xf>
    <xf numFmtId="168" fontId="39" fillId="26" borderId="69" xfId="0" applyNumberFormat="1" applyFont="1" applyFill="1" applyBorder="1" applyAlignment="1">
      <alignment horizontal="center" vertical="center" wrapText="1"/>
    </xf>
    <xf numFmtId="9" fontId="39" fillId="26" borderId="69" xfId="0" applyNumberFormat="1" applyFont="1" applyFill="1" applyBorder="1" applyAlignment="1">
      <alignment horizontal="center" vertical="center"/>
    </xf>
    <xf numFmtId="9" fontId="33" fillId="26" borderId="69" xfId="0" applyNumberFormat="1" applyFont="1" applyFill="1" applyBorder="1" applyAlignment="1">
      <alignment horizontal="center" vertical="center"/>
    </xf>
    <xf numFmtId="0" fontId="33" fillId="26" borderId="69" xfId="0" applyFont="1" applyFill="1" applyBorder="1" applyAlignment="1">
      <alignment vertical="center" wrapText="1"/>
    </xf>
    <xf numFmtId="0" fontId="70" fillId="26" borderId="69" xfId="0" applyFont="1" applyFill="1" applyBorder="1" applyAlignment="1">
      <alignment vertical="center" wrapText="1"/>
    </xf>
    <xf numFmtId="0" fontId="33" fillId="26" borderId="69" xfId="0" applyFont="1" applyFill="1" applyBorder="1" applyAlignment="1">
      <alignment horizontal="left" vertical="center" wrapText="1"/>
    </xf>
    <xf numFmtId="0" fontId="33" fillId="26" borderId="69" xfId="0" applyFont="1" applyFill="1" applyBorder="1" applyAlignment="1">
      <alignment horizontal="center" vertical="center"/>
    </xf>
    <xf numFmtId="0" fontId="33" fillId="26" borderId="70" xfId="0" applyFont="1" applyFill="1" applyBorder="1" applyAlignment="1">
      <alignment horizontal="center" vertical="center"/>
    </xf>
    <xf numFmtId="0" fontId="33" fillId="0" borderId="69" xfId="0" applyFont="1" applyBorder="1" applyAlignment="1">
      <alignment horizontal="center" vertical="center" wrapText="1"/>
    </xf>
    <xf numFmtId="0" fontId="22" fillId="0" borderId="69" xfId="0" applyFont="1" applyBorder="1" applyAlignment="1">
      <alignment horizontal="center" vertical="center" wrapText="1"/>
    </xf>
    <xf numFmtId="0" fontId="39" fillId="26" borderId="69" xfId="0" applyFont="1" applyFill="1" applyBorder="1" applyAlignment="1">
      <alignment vertical="center" wrapText="1"/>
    </xf>
    <xf numFmtId="0" fontId="44" fillId="26" borderId="69" xfId="0" applyFont="1" applyFill="1" applyBorder="1" applyAlignment="1">
      <alignment horizontal="center" vertical="center"/>
    </xf>
    <xf numFmtId="168" fontId="33" fillId="26" borderId="69" xfId="0" applyNumberFormat="1" applyFont="1" applyFill="1" applyBorder="1" applyAlignment="1">
      <alignment vertical="center"/>
    </xf>
    <xf numFmtId="0" fontId="33" fillId="26" borderId="69" xfId="0" applyFont="1" applyFill="1" applyBorder="1" applyAlignment="1">
      <alignment horizontal="center" vertical="center" wrapText="1"/>
    </xf>
    <xf numFmtId="0" fontId="44" fillId="26" borderId="70" xfId="0" applyFont="1" applyFill="1" applyBorder="1" applyAlignment="1">
      <alignment horizontal="center" vertical="center"/>
    </xf>
    <xf numFmtId="0" fontId="71" fillId="26" borderId="69" xfId="0" applyFont="1" applyFill="1" applyBorder="1" applyAlignment="1">
      <alignment vertical="center" wrapText="1"/>
    </xf>
    <xf numFmtId="10" fontId="39" fillId="26" borderId="69" xfId="0" applyNumberFormat="1" applyFont="1" applyFill="1" applyBorder="1" applyAlignment="1">
      <alignment horizontal="center" vertical="center"/>
    </xf>
    <xf numFmtId="10" fontId="33" fillId="26" borderId="69" xfId="0" applyNumberFormat="1" applyFont="1" applyFill="1" applyBorder="1" applyAlignment="1">
      <alignment horizontal="center" vertical="center"/>
    </xf>
    <xf numFmtId="0" fontId="44" fillId="26" borderId="69" xfId="0" applyFont="1" applyFill="1" applyBorder="1" applyAlignment="1">
      <alignment horizontal="left" vertical="center" wrapText="1"/>
    </xf>
    <xf numFmtId="0" fontId="72" fillId="0" borderId="69" xfId="0" applyFont="1" applyBorder="1" applyAlignment="1">
      <alignment horizontal="left" vertical="center" wrapText="1"/>
    </xf>
    <xf numFmtId="0" fontId="36" fillId="0" borderId="69" xfId="0" applyFont="1" applyBorder="1" applyAlignment="1">
      <alignment horizontal="center" vertical="center" textRotation="90" wrapText="1"/>
    </xf>
    <xf numFmtId="0" fontId="44" fillId="22" borderId="69" xfId="0" applyFont="1" applyFill="1" applyBorder="1" applyAlignment="1">
      <alignment horizontal="center" vertical="center"/>
    </xf>
    <xf numFmtId="0" fontId="44" fillId="22" borderId="70" xfId="0" applyFont="1" applyFill="1" applyBorder="1" applyAlignment="1">
      <alignment horizontal="center" vertical="center"/>
    </xf>
    <xf numFmtId="10" fontId="39" fillId="22" borderId="69" xfId="0" applyNumberFormat="1" applyFont="1" applyFill="1" applyBorder="1" applyAlignment="1">
      <alignment horizontal="center" vertical="center"/>
    </xf>
    <xf numFmtId="0" fontId="73" fillId="22" borderId="69" xfId="0" applyFont="1" applyFill="1" applyBorder="1" applyAlignment="1">
      <alignment vertical="center" wrapText="1"/>
    </xf>
    <xf numFmtId="0" fontId="33" fillId="0" borderId="69" xfId="0" applyFont="1" applyBorder="1" applyAlignment="1">
      <alignment horizontal="left" wrapText="1"/>
    </xf>
    <xf numFmtId="10" fontId="33" fillId="22" borderId="69" xfId="0" applyNumberFormat="1" applyFont="1" applyFill="1" applyBorder="1" applyAlignment="1">
      <alignment horizontal="center" vertical="center"/>
    </xf>
    <xf numFmtId="0" fontId="19" fillId="4" borderId="69" xfId="0" applyFont="1" applyFill="1" applyBorder="1" applyAlignment="1">
      <alignment horizontal="left" vertical="center" wrapText="1"/>
    </xf>
    <xf numFmtId="0" fontId="19" fillId="0" borderId="27" xfId="0" applyFont="1" applyBorder="1" applyAlignment="1">
      <alignment horizontal="left" vertical="center" wrapText="1"/>
    </xf>
    <xf numFmtId="0" fontId="33" fillId="0" borderId="69" xfId="0" applyFont="1" applyBorder="1" applyAlignment="1">
      <alignment vertical="center"/>
    </xf>
    <xf numFmtId="0" fontId="33" fillId="20" borderId="0" xfId="0" applyFont="1" applyFill="1" applyAlignment="1">
      <alignment horizontal="left" vertical="center" wrapText="1"/>
    </xf>
    <xf numFmtId="0" fontId="33" fillId="20" borderId="0" xfId="0" applyFont="1" applyFill="1" applyAlignment="1">
      <alignment horizontal="left" vertical="center"/>
    </xf>
    <xf numFmtId="0" fontId="33" fillId="20" borderId="0" xfId="0" applyFont="1" applyFill="1" applyAlignment="1">
      <alignment vertical="center"/>
    </xf>
    <xf numFmtId="0" fontId="33" fillId="20" borderId="0" xfId="0" applyFont="1" applyFill="1" applyAlignment="1">
      <alignment vertical="center" wrapText="1"/>
    </xf>
    <xf numFmtId="0" fontId="33" fillId="20" borderId="0" xfId="0" applyFont="1" applyFill="1" applyAlignment="1">
      <alignment horizontal="center" vertical="center" wrapText="1"/>
    </xf>
    <xf numFmtId="0" fontId="0" fillId="20" borderId="0" xfId="0" applyFill="1" applyAlignment="1">
      <alignment horizontal="center" vertical="center"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6" fillId="0" borderId="69" xfId="0" applyFont="1" applyBorder="1" applyAlignment="1">
      <alignment horizontal="center" vertical="center" wrapText="1"/>
    </xf>
    <xf numFmtId="0" fontId="33" fillId="0" borderId="69" xfId="0" applyFont="1" applyBorder="1" applyAlignment="1">
      <alignment horizontal="center" vertical="center"/>
    </xf>
    <xf numFmtId="0" fontId="26" fillId="0" borderId="0" xfId="0" applyFont="1" applyAlignment="1">
      <alignment vertical="center" wrapText="1"/>
    </xf>
    <xf numFmtId="0" fontId="22" fillId="4" borderId="4" xfId="0" applyFont="1" applyFill="1" applyBorder="1"/>
    <xf numFmtId="0" fontId="75" fillId="28" borderId="69" xfId="0" applyFont="1" applyFill="1" applyBorder="1" applyAlignment="1">
      <alignment horizontal="center" vertical="center" wrapText="1"/>
    </xf>
    <xf numFmtId="0" fontId="77" fillId="28" borderId="69" xfId="0" applyFont="1" applyFill="1" applyBorder="1" applyAlignment="1">
      <alignment horizontal="center" vertical="center" wrapText="1"/>
    </xf>
    <xf numFmtId="0" fontId="77" fillId="29" borderId="69" xfId="0" applyFont="1" applyFill="1" applyBorder="1" applyAlignment="1">
      <alignment horizontal="center" vertical="center" wrapText="1"/>
    </xf>
    <xf numFmtId="0" fontId="75" fillId="29" borderId="69" xfId="0" applyFont="1" applyFill="1" applyBorder="1" applyAlignment="1">
      <alignment horizontal="center" vertical="center" wrapText="1"/>
    </xf>
    <xf numFmtId="0" fontId="75" fillId="30" borderId="69" xfId="0" applyFont="1" applyFill="1" applyBorder="1" applyAlignment="1">
      <alignment horizontal="center" vertical="center" wrapText="1"/>
    </xf>
    <xf numFmtId="0" fontId="78" fillId="18" borderId="64" xfId="0" applyFont="1" applyFill="1" applyBorder="1" applyAlignment="1">
      <alignment horizontal="center" vertical="center" wrapText="1"/>
    </xf>
    <xf numFmtId="0" fontId="78" fillId="18" borderId="32" xfId="0" applyFont="1" applyFill="1" applyBorder="1" applyAlignment="1">
      <alignment horizontal="center" vertical="center" wrapText="1"/>
    </xf>
    <xf numFmtId="0" fontId="22" fillId="4" borderId="4" xfId="0" applyFont="1" applyFill="1" applyBorder="1" applyAlignment="1">
      <alignment horizontal="center" wrapText="1"/>
    </xf>
    <xf numFmtId="0" fontId="79" fillId="0" borderId="69" xfId="0" applyFont="1" applyBorder="1" applyAlignment="1">
      <alignment horizontal="center" vertical="center"/>
    </xf>
    <xf numFmtId="0" fontId="80" fillId="10" borderId="87" xfId="0" applyFont="1" applyFill="1" applyBorder="1" applyAlignment="1">
      <alignment horizontal="center" vertical="center" wrapText="1"/>
    </xf>
    <xf numFmtId="0" fontId="22" fillId="10" borderId="88" xfId="0" applyFont="1" applyFill="1" applyBorder="1" applyAlignment="1">
      <alignment horizontal="center" vertical="center" wrapText="1"/>
    </xf>
    <xf numFmtId="0" fontId="80" fillId="10" borderId="69" xfId="0" applyFont="1" applyFill="1" applyBorder="1" applyAlignment="1">
      <alignment horizontal="center" vertical="center" wrapText="1"/>
    </xf>
    <xf numFmtId="0" fontId="22" fillId="10" borderId="69" xfId="0" applyFont="1" applyFill="1" applyBorder="1" applyAlignment="1">
      <alignment horizontal="center" vertical="center" wrapText="1"/>
    </xf>
    <xf numFmtId="0" fontId="4" fillId="10" borderId="69" xfId="0" applyFont="1" applyFill="1" applyBorder="1" applyAlignment="1">
      <alignment horizontal="left" vertical="center" wrapText="1"/>
    </xf>
    <xf numFmtId="168" fontId="22" fillId="0" borderId="69" xfId="0" applyNumberFormat="1" applyFont="1" applyBorder="1" applyAlignment="1">
      <alignment horizontal="center" vertical="center" wrapText="1"/>
    </xf>
    <xf numFmtId="0" fontId="22" fillId="4" borderId="69" xfId="0" applyFont="1" applyFill="1" applyBorder="1" applyAlignment="1">
      <alignment horizontal="center" vertical="center" wrapText="1"/>
    </xf>
    <xf numFmtId="0" fontId="22" fillId="4" borderId="69"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4" xfId="0" applyFont="1" applyFill="1" applyBorder="1" applyAlignment="1">
      <alignment horizontal="center" vertical="center"/>
    </xf>
    <xf numFmtId="0" fontId="22" fillId="10" borderId="72" xfId="0" applyFont="1" applyFill="1" applyBorder="1" applyAlignment="1">
      <alignment horizontal="center" vertical="center" wrapText="1"/>
    </xf>
    <xf numFmtId="0" fontId="22" fillId="4" borderId="89" xfId="0" applyFont="1" applyFill="1" applyBorder="1" applyAlignment="1">
      <alignment horizontal="center" vertical="center" wrapText="1"/>
    </xf>
    <xf numFmtId="0" fontId="22" fillId="4" borderId="89" xfId="0" applyFont="1" applyFill="1" applyBorder="1" applyAlignment="1">
      <alignment horizontal="center" vertical="center"/>
    </xf>
    <xf numFmtId="168" fontId="22" fillId="4" borderId="89" xfId="0" applyNumberFormat="1" applyFont="1" applyFill="1" applyBorder="1" applyAlignment="1">
      <alignment horizontal="center" vertical="center" wrapText="1"/>
    </xf>
    <xf numFmtId="0" fontId="22" fillId="4" borderId="3" xfId="0" applyFont="1" applyFill="1" applyBorder="1"/>
    <xf numFmtId="0" fontId="22" fillId="0" borderId="69" xfId="0" applyFont="1" applyBorder="1" applyAlignment="1">
      <alignment horizontal="center" vertical="center"/>
    </xf>
    <xf numFmtId="0" fontId="80" fillId="10" borderId="72" xfId="0" applyFont="1" applyFill="1" applyBorder="1" applyAlignment="1">
      <alignment horizontal="center" vertical="center" wrapText="1"/>
    </xf>
    <xf numFmtId="0" fontId="22" fillId="4" borderId="3" xfId="0" applyFont="1" applyFill="1" applyBorder="1" applyAlignment="1">
      <alignment vertical="center"/>
    </xf>
    <xf numFmtId="0" fontId="22" fillId="4" borderId="4" xfId="0" applyFont="1" applyFill="1" applyBorder="1" applyAlignment="1">
      <alignment vertical="center"/>
    </xf>
    <xf numFmtId="0" fontId="4" fillId="10" borderId="69" xfId="0" applyFont="1" applyFill="1" applyBorder="1" applyAlignment="1">
      <alignment horizontal="center" vertical="center" wrapText="1"/>
    </xf>
    <xf numFmtId="0" fontId="22" fillId="10" borderId="69" xfId="0" applyFont="1" applyFill="1" applyBorder="1" applyAlignment="1">
      <alignment horizontal="center" vertical="center"/>
    </xf>
    <xf numFmtId="0" fontId="22" fillId="4" borderId="69" xfId="0" applyFont="1" applyFill="1" applyBorder="1" applyAlignment="1">
      <alignment vertical="center" wrapText="1"/>
    </xf>
    <xf numFmtId="0" fontId="79" fillId="0" borderId="69" xfId="0" applyFont="1" applyBorder="1" applyAlignment="1">
      <alignment horizontal="center" vertical="center" wrapText="1"/>
    </xf>
    <xf numFmtId="0" fontId="22" fillId="4" borderId="3" xfId="0" applyFont="1" applyFill="1" applyBorder="1" applyAlignment="1">
      <alignment wrapText="1"/>
    </xf>
    <xf numFmtId="0" fontId="22" fillId="4" borderId="4" xfId="0" applyFont="1" applyFill="1" applyBorder="1" applyAlignment="1">
      <alignment wrapText="1"/>
    </xf>
    <xf numFmtId="0" fontId="79" fillId="0" borderId="0" xfId="0" applyFont="1" applyAlignment="1">
      <alignment horizontal="center" vertical="center"/>
    </xf>
    <xf numFmtId="0" fontId="22" fillId="0" borderId="0" xfId="0" applyFont="1" applyAlignment="1">
      <alignment wrapText="1"/>
    </xf>
    <xf numFmtId="0" fontId="22" fillId="0" borderId="0" xfId="0" applyFont="1" applyAlignment="1">
      <alignment horizontal="center" wrapText="1"/>
    </xf>
    <xf numFmtId="0" fontId="22" fillId="4" borderId="12" xfId="0" applyFont="1" applyFill="1" applyBorder="1"/>
    <xf numFmtId="0" fontId="12" fillId="7" borderId="8" xfId="0" applyFont="1" applyFill="1" applyBorder="1" applyAlignment="1">
      <alignment horizontal="center" vertical="center" wrapText="1"/>
    </xf>
    <xf numFmtId="0" fontId="3" fillId="0" borderId="9" xfId="0" applyFont="1" applyBorder="1"/>
    <xf numFmtId="0" fontId="3" fillId="0" borderId="10" xfId="0" applyFont="1" applyBorder="1"/>
    <xf numFmtId="0" fontId="25" fillId="0" borderId="0" xfId="0" applyFont="1" applyAlignment="1">
      <alignment horizontal="right" vertical="center"/>
    </xf>
    <xf numFmtId="0" fontId="0" fillId="0" borderId="0" xfId="0"/>
    <xf numFmtId="0" fontId="29" fillId="2" borderId="1" xfId="0" applyFont="1" applyFill="1" applyBorder="1" applyAlignment="1">
      <alignment horizontal="center" vertical="center"/>
    </xf>
    <xf numFmtId="0" fontId="3" fillId="0" borderId="2" xfId="0" applyFont="1" applyBorder="1"/>
    <xf numFmtId="0" fontId="3" fillId="0" borderId="3" xfId="0" applyFont="1" applyBorder="1"/>
    <xf numFmtId="0" fontId="14" fillId="13" borderId="13" xfId="0" applyFont="1" applyFill="1" applyBorder="1" applyAlignment="1">
      <alignment horizontal="center" vertical="center" wrapText="1"/>
    </xf>
    <xf numFmtId="0" fontId="3" fillId="0" borderId="14" xfId="0" applyFont="1" applyBorder="1"/>
    <xf numFmtId="0" fontId="3" fillId="0" borderId="15" xfId="0" applyFont="1" applyBorder="1"/>
    <xf numFmtId="1" fontId="14" fillId="13" borderId="13" xfId="0" applyNumberFormat="1" applyFont="1" applyFill="1" applyBorder="1" applyAlignment="1">
      <alignment horizontal="center" vertical="center" wrapText="1"/>
    </xf>
    <xf numFmtId="0" fontId="14" fillId="9" borderId="1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left" vertical="center" wrapText="1"/>
    </xf>
    <xf numFmtId="0" fontId="10" fillId="2" borderId="5" xfId="0" applyFont="1" applyFill="1" applyBorder="1" applyAlignment="1">
      <alignment horizontal="center" vertical="center"/>
    </xf>
    <xf numFmtId="0" fontId="3" fillId="0" borderId="6" xfId="0" applyFont="1" applyBorder="1"/>
    <xf numFmtId="0" fontId="3" fillId="0" borderId="7" xfId="0" applyFont="1" applyBorder="1"/>
    <xf numFmtId="0" fontId="13" fillId="8" borderId="8" xfId="0" applyFont="1" applyFill="1" applyBorder="1" applyAlignment="1">
      <alignment horizontal="center" vertical="center" wrapText="1"/>
    </xf>
    <xf numFmtId="1" fontId="13" fillId="8" borderId="8" xfId="0" applyNumberFormat="1"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4" borderId="25" xfId="0" applyFont="1" applyFill="1" applyBorder="1" applyAlignment="1">
      <alignment horizontal="left" vertical="center"/>
    </xf>
    <xf numFmtId="0" fontId="3" fillId="0" borderId="26" xfId="0" applyFont="1" applyBorder="1"/>
    <xf numFmtId="0" fontId="3" fillId="0" borderId="27" xfId="0" applyFont="1" applyBorder="1"/>
    <xf numFmtId="0" fontId="36" fillId="15" borderId="34" xfId="0" applyFont="1" applyFill="1" applyBorder="1" applyAlignment="1">
      <alignment horizontal="center" vertical="center" wrapText="1"/>
    </xf>
    <xf numFmtId="0" fontId="3" fillId="0" borderId="35" xfId="0" applyFont="1" applyBorder="1"/>
    <xf numFmtId="0" fontId="3" fillId="0" borderId="36" xfId="0" applyFont="1" applyBorder="1"/>
    <xf numFmtId="0" fontId="36" fillId="16" borderId="34" xfId="0" applyFont="1" applyFill="1" applyBorder="1" applyAlignment="1">
      <alignment horizontal="center" vertical="center" wrapText="1"/>
    </xf>
    <xf numFmtId="0" fontId="33" fillId="0" borderId="22" xfId="0" applyFont="1" applyBorder="1" applyAlignment="1">
      <alignment horizontal="center" vertical="center"/>
    </xf>
    <xf numFmtId="0" fontId="3" fillId="0" borderId="23" xfId="0" applyFont="1" applyBorder="1"/>
    <xf numFmtId="0" fontId="3" fillId="0" borderId="24" xfId="0" applyFont="1" applyBorder="1"/>
    <xf numFmtId="0" fontId="3" fillId="0" borderId="28" xfId="0" applyFont="1" applyBorder="1"/>
    <xf numFmtId="0" fontId="3" fillId="0" borderId="29" xfId="0" applyFont="1" applyBorder="1"/>
    <xf numFmtId="0" fontId="3" fillId="0" borderId="30" xfId="0" applyFont="1" applyBorder="1"/>
    <xf numFmtId="0" fontId="3" fillId="0" borderId="31" xfId="0" applyFont="1" applyBorder="1"/>
    <xf numFmtId="0" fontId="3" fillId="0" borderId="32" xfId="0" applyFont="1" applyBorder="1"/>
    <xf numFmtId="0" fontId="34" fillId="0" borderId="22" xfId="0" applyFont="1" applyBorder="1" applyAlignment="1">
      <alignment horizontal="center" vertical="center"/>
    </xf>
    <xf numFmtId="0" fontId="35" fillId="0" borderId="25" xfId="0" applyFont="1" applyBorder="1" applyAlignment="1">
      <alignment horizontal="left" vertical="center"/>
    </xf>
    <xf numFmtId="0" fontId="12" fillId="4" borderId="25" xfId="0" applyFont="1" applyFill="1" applyBorder="1" applyAlignment="1">
      <alignment horizontal="left" vertical="center" wrapText="1"/>
    </xf>
    <xf numFmtId="0" fontId="37" fillId="17" borderId="45" xfId="0" applyFont="1" applyFill="1" applyBorder="1" applyAlignment="1">
      <alignment horizontal="center" vertical="center"/>
    </xf>
    <xf numFmtId="0" fontId="3" fillId="0" borderId="46" xfId="0" applyFont="1" applyBorder="1"/>
    <xf numFmtId="0" fontId="3" fillId="0" borderId="47" xfId="0" applyFont="1" applyBorder="1"/>
    <xf numFmtId="0" fontId="37" fillId="18" borderId="48" xfId="0" applyFont="1" applyFill="1" applyBorder="1" applyAlignment="1">
      <alignment horizontal="center" vertical="center" wrapText="1"/>
    </xf>
    <xf numFmtId="0" fontId="37" fillId="15" borderId="43" xfId="0" applyFont="1" applyFill="1" applyBorder="1" applyAlignment="1">
      <alignment horizontal="center" vertical="center" wrapText="1"/>
    </xf>
    <xf numFmtId="0" fontId="3" fillId="0" borderId="44" xfId="0" applyFont="1" applyBorder="1"/>
    <xf numFmtId="0" fontId="37" fillId="15" borderId="45" xfId="0" applyFont="1" applyFill="1" applyBorder="1" applyAlignment="1">
      <alignment horizontal="center" vertical="center" wrapText="1"/>
    </xf>
    <xf numFmtId="0" fontId="3" fillId="0" borderId="54" xfId="0" applyFont="1" applyBorder="1"/>
    <xf numFmtId="0" fontId="37" fillId="17" borderId="55" xfId="0" applyFont="1" applyFill="1" applyBorder="1" applyAlignment="1">
      <alignment horizontal="center" vertical="center" wrapText="1"/>
    </xf>
    <xf numFmtId="0" fontId="3" fillId="0" borderId="56" xfId="0" applyFont="1" applyBorder="1"/>
    <xf numFmtId="0" fontId="37" fillId="18" borderId="57" xfId="0" applyFont="1" applyFill="1" applyBorder="1" applyAlignment="1">
      <alignment horizontal="center" vertical="center" wrapText="1"/>
    </xf>
    <xf numFmtId="0" fontId="37" fillId="15" borderId="58" xfId="0" applyFont="1" applyFill="1" applyBorder="1" applyAlignment="1">
      <alignment horizontal="center" vertical="center" wrapText="1"/>
    </xf>
    <xf numFmtId="0" fontId="37" fillId="17" borderId="59" xfId="0" applyFont="1" applyFill="1" applyBorder="1" applyAlignment="1">
      <alignment horizontal="center" vertical="center" wrapText="1"/>
    </xf>
    <xf numFmtId="0" fontId="3" fillId="0" borderId="60" xfId="0" applyFont="1" applyBorder="1"/>
    <xf numFmtId="0" fontId="3" fillId="0" borderId="61" xfId="0" applyFont="1" applyBorder="1"/>
    <xf numFmtId="0" fontId="37" fillId="18" borderId="62" xfId="0" applyFont="1" applyFill="1" applyBorder="1" applyAlignment="1">
      <alignment horizontal="center" vertical="center" wrapText="1"/>
    </xf>
    <xf numFmtId="0" fontId="37" fillId="0" borderId="38" xfId="0" applyFont="1" applyBorder="1" applyAlignment="1">
      <alignment horizontal="center" vertical="center" wrapText="1"/>
    </xf>
    <xf numFmtId="0" fontId="3" fillId="0" borderId="50" xfId="0" applyFont="1" applyBorder="1"/>
    <xf numFmtId="0" fontId="3" fillId="0" borderId="64" xfId="0" applyFont="1" applyBorder="1"/>
    <xf numFmtId="0" fontId="37" fillId="0" borderId="38" xfId="0" applyFont="1" applyBorder="1" applyAlignment="1">
      <alignment horizontal="center" vertical="center"/>
    </xf>
    <xf numFmtId="0" fontId="37" fillId="0" borderId="39" xfId="0" applyFont="1" applyBorder="1" applyAlignment="1">
      <alignment horizontal="center" vertical="center" wrapText="1"/>
    </xf>
    <xf numFmtId="0" fontId="3" fillId="0" borderId="51" xfId="0" applyFont="1" applyBorder="1"/>
    <xf numFmtId="0" fontId="3" fillId="0" borderId="65" xfId="0" applyFont="1" applyBorder="1"/>
    <xf numFmtId="0" fontId="37" fillId="0" borderId="40" xfId="0" applyFont="1" applyBorder="1" applyAlignment="1">
      <alignment horizontal="center" vertical="center" wrapText="1"/>
    </xf>
    <xf numFmtId="0" fontId="3" fillId="0" borderId="41" xfId="0" applyFont="1" applyBorder="1"/>
    <xf numFmtId="0" fontId="3" fillId="0" borderId="42" xfId="0" applyFont="1" applyBorder="1"/>
    <xf numFmtId="0" fontId="3" fillId="0" borderId="52" xfId="0" applyFont="1" applyBorder="1"/>
    <xf numFmtId="0" fontId="3" fillId="0" borderId="53" xfId="0" applyFont="1" applyBorder="1"/>
    <xf numFmtId="0" fontId="33" fillId="19" borderId="67" xfId="0" applyFont="1" applyFill="1" applyBorder="1" applyAlignment="1">
      <alignment horizontal="center" vertical="center" wrapText="1"/>
    </xf>
    <xf numFmtId="0" fontId="33" fillId="0" borderId="25" xfId="0" applyFont="1" applyBorder="1" applyAlignment="1">
      <alignment horizontal="left" vertical="center"/>
    </xf>
    <xf numFmtId="168" fontId="33" fillId="0" borderId="25" xfId="0" applyNumberFormat="1" applyFont="1" applyBorder="1" applyAlignment="1">
      <alignment horizontal="center" vertical="center"/>
    </xf>
    <xf numFmtId="0" fontId="33" fillId="0" borderId="25" xfId="0" applyFont="1" applyBorder="1" applyAlignment="1">
      <alignment horizontal="left" vertical="center" wrapText="1"/>
    </xf>
    <xf numFmtId="0" fontId="33" fillId="22" borderId="67" xfId="0" applyFont="1" applyFill="1" applyBorder="1" applyAlignment="1">
      <alignment horizontal="center" vertical="center" wrapText="1"/>
    </xf>
    <xf numFmtId="0" fontId="33" fillId="22" borderId="67" xfId="0" applyFont="1" applyFill="1" applyBorder="1" applyAlignment="1">
      <alignment horizontal="center" vertical="center"/>
    </xf>
    <xf numFmtId="0" fontId="36" fillId="0" borderId="25" xfId="0" applyFont="1" applyBorder="1" applyAlignment="1">
      <alignment horizontal="center" vertical="center" wrapText="1"/>
    </xf>
    <xf numFmtId="0" fontId="39" fillId="19" borderId="67" xfId="0" applyFont="1" applyFill="1" applyBorder="1" applyAlignment="1">
      <alignment horizontal="center" vertical="center" wrapText="1"/>
    </xf>
    <xf numFmtId="0" fontId="36" fillId="21" borderId="67" xfId="0" applyFont="1" applyFill="1" applyBorder="1" applyAlignment="1">
      <alignment horizontal="center" vertical="center" wrapText="1"/>
    </xf>
    <xf numFmtId="0" fontId="33" fillId="21" borderId="67" xfId="0" applyFont="1" applyFill="1" applyBorder="1" applyAlignment="1">
      <alignment horizontal="center" vertical="center" wrapText="1"/>
    </xf>
    <xf numFmtId="0" fontId="39" fillId="22" borderId="67" xfId="0" applyFont="1" applyFill="1" applyBorder="1" applyAlignment="1">
      <alignment horizontal="center" vertical="center" wrapText="1"/>
    </xf>
    <xf numFmtId="0" fontId="33" fillId="22" borderId="37" xfId="0" applyFont="1" applyFill="1" applyBorder="1" applyAlignment="1">
      <alignment horizontal="center" vertical="center" wrapText="1"/>
    </xf>
    <xf numFmtId="0" fontId="3" fillId="0" borderId="49" xfId="0" applyFont="1" applyBorder="1"/>
    <xf numFmtId="0" fontId="3" fillId="0" borderId="77" xfId="0" applyFont="1" applyBorder="1"/>
    <xf numFmtId="0" fontId="33" fillId="22" borderId="50" xfId="0" applyFont="1" applyFill="1" applyBorder="1" applyAlignment="1">
      <alignment horizontal="center" vertical="center" wrapText="1"/>
    </xf>
    <xf numFmtId="0" fontId="33" fillId="18" borderId="67" xfId="0" applyFont="1" applyFill="1" applyBorder="1" applyAlignment="1">
      <alignment horizontal="center" vertical="center" wrapText="1"/>
    </xf>
    <xf numFmtId="0" fontId="37" fillId="0" borderId="37" xfId="0" applyFont="1" applyBorder="1" applyAlignment="1">
      <alignment horizontal="center" vertical="center"/>
    </xf>
    <xf numFmtId="0" fontId="3" fillId="0" borderId="63" xfId="0" applyFont="1" applyBorder="1"/>
    <xf numFmtId="0" fontId="37" fillId="0" borderId="38" xfId="0" applyFont="1" applyBorder="1" applyAlignment="1">
      <alignment horizontal="center" vertical="center" textRotation="90" wrapText="1"/>
    </xf>
    <xf numFmtId="0" fontId="38" fillId="0" borderId="67" xfId="0" applyFont="1" applyBorder="1" applyAlignment="1">
      <alignment horizontal="center" vertical="center" textRotation="90" wrapText="1"/>
    </xf>
    <xf numFmtId="0" fontId="33" fillId="25" borderId="67" xfId="0" applyFont="1" applyFill="1" applyBorder="1" applyAlignment="1">
      <alignment horizontal="center" vertical="center" wrapText="1"/>
    </xf>
    <xf numFmtId="0" fontId="33" fillId="26" borderId="67" xfId="0" applyFont="1" applyFill="1" applyBorder="1" applyAlignment="1">
      <alignment horizontal="center" vertical="center" wrapText="1"/>
    </xf>
    <xf numFmtId="0" fontId="33" fillId="24" borderId="67" xfId="0" applyFont="1" applyFill="1" applyBorder="1" applyAlignment="1">
      <alignment horizontal="center" vertical="center" wrapText="1"/>
    </xf>
    <xf numFmtId="0" fontId="36" fillId="0" borderId="67" xfId="0" applyFont="1" applyBorder="1" applyAlignment="1">
      <alignment horizontal="center" vertical="center" textRotation="90" wrapText="1"/>
    </xf>
    <xf numFmtId="0" fontId="80" fillId="10" borderId="67" xfId="0" applyFont="1" applyFill="1" applyBorder="1" applyAlignment="1">
      <alignment horizontal="center" vertical="center" wrapText="1"/>
    </xf>
    <xf numFmtId="0" fontId="22" fillId="10" borderId="67" xfId="0" applyFont="1" applyFill="1" applyBorder="1" applyAlignment="1">
      <alignment horizontal="center" vertical="center" wrapText="1"/>
    </xf>
    <xf numFmtId="0" fontId="74" fillId="27" borderId="83" xfId="0" applyFont="1" applyFill="1" applyBorder="1" applyAlignment="1">
      <alignment horizontal="center" vertical="center"/>
    </xf>
    <xf numFmtId="0" fontId="3" fillId="0" borderId="84" xfId="0" applyFont="1" applyBorder="1"/>
    <xf numFmtId="0" fontId="3" fillId="0" borderId="85" xfId="0" applyFont="1" applyBorder="1"/>
    <xf numFmtId="0" fontId="75" fillId="28" borderId="67" xfId="0" applyFont="1" applyFill="1" applyBorder="1" applyAlignment="1">
      <alignment horizontal="center" vertical="center"/>
    </xf>
    <xf numFmtId="0" fontId="75" fillId="28" borderId="25" xfId="0" applyFont="1" applyFill="1" applyBorder="1" applyAlignment="1">
      <alignment horizontal="center" vertical="center"/>
    </xf>
    <xf numFmtId="0" fontId="3" fillId="0" borderId="86" xfId="0" applyFont="1" applyBorder="1"/>
    <xf numFmtId="0" fontId="75" fillId="29" borderId="57" xfId="0" applyFont="1" applyFill="1" applyBorder="1" applyAlignment="1">
      <alignment horizontal="center" vertical="center"/>
    </xf>
    <xf numFmtId="0" fontId="75" fillId="30" borderId="57" xfId="0" applyFont="1" applyFill="1" applyBorder="1" applyAlignment="1">
      <alignment horizontal="center" vertical="center"/>
    </xf>
    <xf numFmtId="0" fontId="76" fillId="18" borderId="30" xfId="0" applyFont="1" applyFill="1" applyBorder="1" applyAlignment="1">
      <alignment horizontal="center" wrapText="1"/>
    </xf>
    <xf numFmtId="0" fontId="22" fillId="4" borderId="22" xfId="0" applyFont="1" applyFill="1" applyBorder="1" applyAlignment="1">
      <alignment horizontal="center" vertical="center"/>
    </xf>
    <xf numFmtId="0" fontId="103" fillId="0" borderId="32" xfId="0" applyFont="1" applyBorder="1" applyAlignment="1">
      <alignment horizontal="center" vertical="center" wrapText="1"/>
    </xf>
    <xf numFmtId="0" fontId="104" fillId="0" borderId="32" xfId="0" applyFont="1" applyBorder="1" applyAlignment="1">
      <alignment horizontal="center" vertical="center" wrapText="1"/>
    </xf>
  </cellXfs>
  <cellStyles count="1">
    <cellStyle name="Normal" xfId="0" builtinId="0"/>
  </cellStyles>
  <dxfs count="18">
    <dxf>
      <font>
        <b/>
        <color theme="0"/>
      </font>
      <fill>
        <patternFill patternType="solid">
          <fgColor rgb="FF666666"/>
          <bgColor rgb="FF666666"/>
        </patternFill>
      </fill>
    </dxf>
    <dxf>
      <font>
        <b/>
        <color theme="0"/>
      </font>
      <fill>
        <patternFill patternType="solid">
          <fgColor rgb="FF666666"/>
          <bgColor rgb="FF666666"/>
        </patternFill>
      </fill>
    </dxf>
    <dxf>
      <font>
        <b/>
        <color rgb="FFFFFFFF"/>
      </font>
      <fill>
        <patternFill patternType="solid">
          <fgColor rgb="FF666666"/>
          <bgColor rgb="FF666666"/>
        </patternFill>
      </fill>
    </dxf>
    <dxf>
      <font>
        <b/>
        <color rgb="FFFFFFFF"/>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rgb="FFFFFFFF"/>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theme="0"/>
      </font>
      <fill>
        <patternFill patternType="solid">
          <fgColor rgb="FF666666"/>
          <bgColor rgb="FF666666"/>
        </patternFill>
      </fill>
    </dxf>
    <dxf>
      <font>
        <b/>
        <color rgb="FFFFFFFF"/>
      </font>
      <fill>
        <patternFill patternType="solid">
          <fgColor rgb="FF666666"/>
          <bgColor rgb="FF666666"/>
        </patternFill>
      </fill>
    </dxf>
    <dxf>
      <font>
        <color theme="0"/>
      </font>
      <fill>
        <patternFill patternType="solid">
          <fgColor theme="9"/>
          <bgColor theme="9"/>
        </patternFill>
      </fill>
    </dxf>
    <dxf>
      <font>
        <color rgb="FF000000"/>
      </font>
      <fill>
        <patternFill patternType="solid">
          <fgColor rgb="FFFFD966"/>
          <bgColor rgb="FFFFD966"/>
        </patternFill>
      </fill>
    </dxf>
    <dxf>
      <font>
        <color rgb="FF000000"/>
      </font>
      <fill>
        <patternFill patternType="solid">
          <fgColor rgb="FFEA9999"/>
          <bgColor rgb="FFEA9999"/>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1</xdr:col>
      <xdr:colOff>1314450</xdr:colOff>
      <xdr:row>26</xdr:row>
      <xdr:rowOff>-38100</xdr:rowOff>
    </xdr:from>
    <xdr:ext cx="12344400" cy="83248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0</xdr:row>
      <xdr:rowOff>0</xdr:rowOff>
    </xdr:from>
    <xdr:ext cx="762000" cy="790575"/>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190500</xdr:colOff>
      <xdr:row>76</xdr:row>
      <xdr:rowOff>1524000</xdr:rowOff>
    </xdr:from>
    <xdr:ext cx="2305050" cy="657225"/>
    <xdr:pic>
      <xdr:nvPicPr>
        <xdr:cNvPr id="3" name="image12.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438150</xdr:colOff>
      <xdr:row>79</xdr:row>
      <xdr:rowOff>4257675</xdr:rowOff>
    </xdr:from>
    <xdr:ext cx="2171700" cy="1266825"/>
    <xdr:pic>
      <xdr:nvPicPr>
        <xdr:cNvPr id="4" name="image10.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24</xdr:col>
      <xdr:colOff>247650</xdr:colOff>
      <xdr:row>79</xdr:row>
      <xdr:rowOff>266700</xdr:rowOff>
    </xdr:from>
    <xdr:ext cx="2200275" cy="1247775"/>
    <xdr:pic>
      <xdr:nvPicPr>
        <xdr:cNvPr id="5" name="image13.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20</xdr:col>
      <xdr:colOff>28575</xdr:colOff>
      <xdr:row>82</xdr:row>
      <xdr:rowOff>2419350</xdr:rowOff>
    </xdr:from>
    <xdr:ext cx="2209800" cy="819150"/>
    <xdr:pic>
      <xdr:nvPicPr>
        <xdr:cNvPr id="6" name="image3.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20</xdr:col>
      <xdr:colOff>209550</xdr:colOff>
      <xdr:row>83</xdr:row>
      <xdr:rowOff>3162300</xdr:rowOff>
    </xdr:from>
    <xdr:ext cx="1933575" cy="1095375"/>
    <xdr:pic>
      <xdr:nvPicPr>
        <xdr:cNvPr id="7" name="image8.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20</xdr:col>
      <xdr:colOff>142875</xdr:colOff>
      <xdr:row>85</xdr:row>
      <xdr:rowOff>857250</xdr:rowOff>
    </xdr:from>
    <xdr:ext cx="2228850" cy="1885950"/>
    <xdr:pic>
      <xdr:nvPicPr>
        <xdr:cNvPr id="8" name="image2.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20</xdr:col>
      <xdr:colOff>85725</xdr:colOff>
      <xdr:row>33</xdr:row>
      <xdr:rowOff>1038225</xdr:rowOff>
    </xdr:from>
    <xdr:ext cx="2305050" cy="904875"/>
    <xdr:pic>
      <xdr:nvPicPr>
        <xdr:cNvPr id="9" name="image9.png" title="Imagen">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25</xdr:col>
      <xdr:colOff>114300</xdr:colOff>
      <xdr:row>28</xdr:row>
      <xdr:rowOff>1171575</xdr:rowOff>
    </xdr:from>
    <xdr:ext cx="2895600" cy="1181100"/>
    <xdr:pic>
      <xdr:nvPicPr>
        <xdr:cNvPr id="10" name="image6.png" title="Imagen">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25</xdr:col>
      <xdr:colOff>28575</xdr:colOff>
      <xdr:row>77</xdr:row>
      <xdr:rowOff>1514475</xdr:rowOff>
    </xdr:from>
    <xdr:ext cx="3057525" cy="1209675"/>
    <xdr:pic>
      <xdr:nvPicPr>
        <xdr:cNvPr id="11" name="image4.png">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25</xdr:col>
      <xdr:colOff>85725</xdr:colOff>
      <xdr:row>77</xdr:row>
      <xdr:rowOff>2857500</xdr:rowOff>
    </xdr:from>
    <xdr:ext cx="3086100" cy="1771650"/>
    <xdr:pic>
      <xdr:nvPicPr>
        <xdr:cNvPr id="12" name="image14.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25</xdr:col>
      <xdr:colOff>142875</xdr:colOff>
      <xdr:row>104</xdr:row>
      <xdr:rowOff>581025</xdr:rowOff>
    </xdr:from>
    <xdr:ext cx="2905125" cy="1400175"/>
    <xdr:pic>
      <xdr:nvPicPr>
        <xdr:cNvPr id="13" name="image11.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28</xdr:col>
      <xdr:colOff>114300</xdr:colOff>
      <xdr:row>96</xdr:row>
      <xdr:rowOff>942975</xdr:rowOff>
    </xdr:from>
    <xdr:ext cx="2609850" cy="533400"/>
    <xdr:pic>
      <xdr:nvPicPr>
        <xdr:cNvPr id="14" name="image7.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26</xdr:col>
      <xdr:colOff>657225</xdr:colOff>
      <xdr:row>8</xdr:row>
      <xdr:rowOff>1914525</xdr:rowOff>
    </xdr:from>
    <xdr:ext cx="7505700" cy="4991100"/>
    <xdr:pic>
      <xdr:nvPicPr>
        <xdr:cNvPr id="2" name="image15.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s://culturarecreacionydeporte.gov.co/es/transparencia-acceso-informacion-publica/planeacion-presupuesto-informes/informes-defensa-publica-prevencion-dano-publico" TargetMode="External"/><Relationship Id="rId18" Type="http://schemas.openxmlformats.org/officeDocument/2006/relationships/hyperlink" Target="https://docs.google.com/spreadsheets/d/1DlQMXOAKOChCAyAZevu4u8eOHhA0SAN4/edit?usp=drive_link&amp;ouid=116657887422874080192&amp;rtpof=true&amp;sd=true" TargetMode="External"/><Relationship Id="rId26" Type="http://schemas.openxmlformats.org/officeDocument/2006/relationships/hyperlink" Target="https://www.culturarecreacionydeporte.gov.co/sites/default/files/2023-08/informe_de_gestion_trimestral_31_de_marzo_2023.pdf" TargetMode="External"/><Relationship Id="rId39" Type="http://schemas.openxmlformats.org/officeDocument/2006/relationships/hyperlink" Target="https://www.culturarecreacionydeporte.gov.co/es/transparencia-acceso-informacion-publica/planeacion-presupuesto-informes/modificaciones-presupuestales" TargetMode="External"/><Relationship Id="rId21" Type="http://schemas.openxmlformats.org/officeDocument/2006/relationships/hyperlink" Target="https://culturarecreacionydeporte.gov.co/sites/default/files/2023-11/estrategia_de_rendicion_de_cuentas_scrd_2023_vf.pdf" TargetMode="External"/><Relationship Id="rId34" Type="http://schemas.openxmlformats.org/officeDocument/2006/relationships/hyperlink" Target="https://culturarecreacionydeporte.gov.co/sites/default/files/2023-07/resolucion-nombramiento-defensor-de-la-ciudadania.pdf" TargetMode="External"/><Relationship Id="rId42" Type="http://schemas.openxmlformats.org/officeDocument/2006/relationships/hyperlink" Target="https://www.prototipos-sicc.com/app/observatorio/mapas" TargetMode="External"/><Relationship Id="rId47" Type="http://schemas.openxmlformats.org/officeDocument/2006/relationships/hyperlink" Target="https://intranet.culturarecreacionydeporte.gov.co/informacion-institucional/informes-de-ejecucion-de-los-planes-desarrollados-en-2023" TargetMode="External"/><Relationship Id="rId50" Type="http://schemas.openxmlformats.org/officeDocument/2006/relationships/hyperlink" Target="https://intranet.culturarecreacionydeporte.gov.co/informacion-institucional/conoces-cuales-son-los-deberes-de-las-y-los-servidores-publicos" TargetMode="External"/><Relationship Id="rId55" Type="http://schemas.openxmlformats.org/officeDocument/2006/relationships/comments" Target="../comments2.xml"/><Relationship Id="rId7" Type="http://schemas.openxmlformats.org/officeDocument/2006/relationships/hyperlink" Target="https://docs.google.com/spreadsheets/d/1P2VwYj4px7_C9-bPgc40OwdQb7wIjuQX/edit?usp=drive_link&amp;ouid=116657887422874080192&amp;rtpof=true&amp;sd=true" TargetMode="External"/><Relationship Id="rId2" Type="http://schemas.openxmlformats.org/officeDocument/2006/relationships/hyperlink" Target="https://www.culturarecreacionydeporte.gov.co/es/transparencia-acceso-informacion-publica/planeacion-presupuesto-informes/plan-de-accion" TargetMode="External"/><Relationship Id="rId16" Type="http://schemas.openxmlformats.org/officeDocument/2006/relationships/hyperlink" Target="https://culturarecreacionydeporte.gov.co/es/transparencia-acceso-informacion-publica/planeacion-presupuesto-informes/informes-acceso-informacion-quejas-reclamos" TargetMode="External"/><Relationship Id="rId29" Type="http://schemas.openxmlformats.org/officeDocument/2006/relationships/hyperlink" Target="https://ant.culturarecreacionydeporte.gov.co/es/transparencia-y-acceso-a-la-informacion-publica/4-6-informe-de-rendicion-de-cuentas-la-ciudadania" TargetMode="External"/><Relationship Id="rId11" Type="http://schemas.openxmlformats.org/officeDocument/2006/relationships/hyperlink" Target="https://docs.google.com/spreadsheets/d/1Se4qi53uf9Ga48Pl_1koGWgVJH74xCVb/edit?usp=drive_link&amp;ouid=116657887422874080192&amp;rtpof=true&amp;sd=true" TargetMode="External"/><Relationship Id="rId24" Type="http://schemas.openxmlformats.org/officeDocument/2006/relationships/hyperlink" Target="https://www.culturarecreacionydeporte.gov.co/es/transparencia-acceso-informacion-publica/planeacion-presupuesto-informes/ejecucion-presupuestal-de-inversion" TargetMode="External"/><Relationship Id="rId32" Type="http://schemas.openxmlformats.org/officeDocument/2006/relationships/hyperlink" Target="https://ant.culturarecreacionydeporte.gov.co/es/transparencia-y-acceso-a-la-informacion-publica/4-6-informe-de-rendicion-de-cuentas-la-ciudadania" TargetMode="External"/><Relationship Id="rId37" Type="http://schemas.openxmlformats.org/officeDocument/2006/relationships/hyperlink" Target="https://datosabiertos.bogota.gov.co/organization/culura-recreacion-y-deporte" TargetMode="External"/><Relationship Id="rId40" Type="http://schemas.openxmlformats.org/officeDocument/2006/relationships/hyperlink" Target="https://www.culturarecreacionydeporte.gov.co/es/transparencia-acceso-informacion-publica/planeacion-presupuesto-informes/ejecucion-presupuestal" TargetMode="External"/><Relationship Id="rId45" Type="http://schemas.openxmlformats.org/officeDocument/2006/relationships/hyperlink" Target="https://www.prototipos-sicc.com/app/observatorio/pai/2023" TargetMode="External"/><Relationship Id="rId53" Type="http://schemas.openxmlformats.org/officeDocument/2006/relationships/drawing" Target="../drawings/drawing2.xml"/><Relationship Id="rId5" Type="http://schemas.openxmlformats.org/officeDocument/2006/relationships/hyperlink" Target="https://www.culturarecreacionydeporte.gov.co/es/transparencia-acceso-informacion-publica/planeacion-presupuesto-informes/informe-otros-organismos-inspeccion-vigilancia-y-control" TargetMode="External"/><Relationship Id="rId10" Type="http://schemas.openxmlformats.org/officeDocument/2006/relationships/hyperlink" Target="https://www.culturarecreacionydeporte.gov.co/es/economia-estudios-y-politica/distritos-creativos" TargetMode="External"/><Relationship Id="rId19" Type="http://schemas.openxmlformats.org/officeDocument/2006/relationships/hyperlink" Target="https://culturarecreacionydeporte.gov.co/es/atencion-ciudadania" TargetMode="External"/><Relationship Id="rId31" Type="http://schemas.openxmlformats.org/officeDocument/2006/relationships/hyperlink" Target="https://ant.culturarecreacionydeporte.gov.co/es/transparencia-y-acceso-a-la-informacion-publica/4-6-informe-de-rendicion-de-cuentas-la-ciudadania" TargetMode="External"/><Relationship Id="rId44" Type="http://schemas.openxmlformats.org/officeDocument/2006/relationships/hyperlink" Target="https://www.prototipos-sicc.com/app/observatorio/pai/2023" TargetMode="External"/><Relationship Id="rId52" Type="http://schemas.openxmlformats.org/officeDocument/2006/relationships/hyperlink" Target="https://www.culturarecreacionydeporte.gov.co/es/transparencia-acceso-informacion-publica/planeacion-presupuesto-informes/gestion-de-riesgos" TargetMode="External"/><Relationship Id="rId4" Type="http://schemas.openxmlformats.org/officeDocument/2006/relationships/hyperlink" Target="https://www.culturarecreacionydeporte.gov.co/es/transparencia-acceso-informacion-publica/datos-abiertos/programa-de-gestion-documental" TargetMode="External"/><Relationship Id="rId9" Type="http://schemas.openxmlformats.org/officeDocument/2006/relationships/hyperlink" Target="https://www.culturarecreacionydeporte.gov.co/es/economia-estudios-y-politica/distritos-creativos" TargetMode="External"/><Relationship Id="rId14" Type="http://schemas.openxmlformats.org/officeDocument/2006/relationships/hyperlink" Target="https://www.culturarecreacionydeporte.gov.co/es/transparencia-acceso-informacion-publica/contratacion/detalle-de-contratos" TargetMode="External"/><Relationship Id="rId22" Type="http://schemas.openxmlformats.org/officeDocument/2006/relationships/hyperlink" Target="https://docs.google.com/spreadsheets/d/1io2YHz5eIh6dMl_EalnfL_rbiuQjFIAw/edit?usp=drive_link&amp;ouid=109295916295528201517&amp;rtpof=true&amp;sd=true" TargetMode="External"/><Relationship Id="rId27" Type="http://schemas.openxmlformats.org/officeDocument/2006/relationships/hyperlink" Target="https://docs.google.com/spreadsheets/d/1MkT3ciJuMDIMlOzY7wTGQ5RN5X2StbgF/edit?usp=drive_link&amp;ouid=116657887422874080192&amp;rtpof=true&amp;sd=true" TargetMode="External"/><Relationship Id="rId30" Type="http://schemas.openxmlformats.org/officeDocument/2006/relationships/hyperlink" Target="https://ant.culturarecreacionydeporte.gov.co/es/transparencia-y-acceso-a-la-informacion-publica/4-6-informe-de-rendicion-de-cuentas-la-ciudadania" TargetMode="External"/><Relationship Id="rId35" Type="http://schemas.openxmlformats.org/officeDocument/2006/relationships/hyperlink" Target="https://docs.google.com/spreadsheets/d/1xkk2YCJAqtMqmcC8URfLpi4MoY9o9T7I/edit" TargetMode="External"/><Relationship Id="rId43" Type="http://schemas.openxmlformats.org/officeDocument/2006/relationships/hyperlink" Target="https://www.prototipos-sicc.com/app/observatorio/mapas" TargetMode="External"/><Relationship Id="rId48" Type="http://schemas.openxmlformats.org/officeDocument/2006/relationships/hyperlink" Target="https://drive.google.com/file/d/1cJTZWaGG7LQDv5WbhEGkIZL9gG2505mM/view?usp=drive_web&amp;authuser=5" TargetMode="External"/><Relationship Id="rId8" Type="http://schemas.openxmlformats.org/officeDocument/2006/relationships/hyperlink" Target="https://drive.google.com/drive/folders/15sqf7dW-suZgg-kBc5Sfd-BoNBl0QRYG" TargetMode="External"/><Relationship Id="rId51" Type="http://schemas.openxmlformats.org/officeDocument/2006/relationships/hyperlink" Target="https://www.culturarecreacionydeporte.gov.co/es/transparencia-acceso-informacion-publica/planeacion-presupuesto-informes/gestion-de-riesgos" TargetMode="External"/><Relationship Id="rId3" Type="http://schemas.openxmlformats.org/officeDocument/2006/relationships/hyperlink" Target="https://www.culturarecreacionydeporte.gov.co/es/transparencia-acceso-informacion-publica/datos-abiertos/programa-de-gestion-documental" TargetMode="External"/><Relationship Id="rId12" Type="http://schemas.openxmlformats.org/officeDocument/2006/relationships/hyperlink" Target="https://culturarecreacionydeporte.gov.co/es/transparencia-acceso-informacion-publica/planeacion-presupuesto-informes/informes-defensa-publica-prevencion-dano-publico" TargetMode="External"/><Relationship Id="rId17" Type="http://schemas.openxmlformats.org/officeDocument/2006/relationships/hyperlink" Target="https://arcg.is/1bvqCb0" TargetMode="External"/><Relationship Id="rId25" Type="http://schemas.openxmlformats.org/officeDocument/2006/relationships/hyperlink" Target="https://www.culturarecreacionydeporte.gov.co/sites/default/files/2023-08/informe_de_gestion_trimestral_31_de_marzo_2023.pdf" TargetMode="External"/><Relationship Id="rId33" Type="http://schemas.openxmlformats.org/officeDocument/2006/relationships/hyperlink" Target="https://ant.culturarecreacionydeporte.gov.co/es/transparencia-y-acceso-a-la-informacion-publica/4-6-informe-de-rendicion-de-cuentas-la-ciudadania" TargetMode="External"/><Relationship Id="rId38" Type="http://schemas.openxmlformats.org/officeDocument/2006/relationships/hyperlink" Target="https://datosabiertos.bogota.gov.co/organization/culura-recreacion-y-deporte" TargetMode="External"/><Relationship Id="rId46" Type="http://schemas.openxmlformats.org/officeDocument/2006/relationships/hyperlink" Target="https://intranet.culturarecreacionydeporte.gov.co/sites/default/files/archivos_paginas/plan_de_integridad_2023.pdf" TargetMode="External"/><Relationship Id="rId20" Type="http://schemas.openxmlformats.org/officeDocument/2006/relationships/hyperlink" Target="https://docs.google.com/spreadsheets/d/11uqs2UOqeQhVkqXCU5JW5DwcC1QmLpMX/edit" TargetMode="External"/><Relationship Id="rId41" Type="http://schemas.openxmlformats.org/officeDocument/2006/relationships/hyperlink" Target="https://docs.google.com/spreadsheets/d/1xkk2YCJAqtMqmcC8URfLpi4MoY9o9T7I/edit" TargetMode="External"/><Relationship Id="rId54" Type="http://schemas.openxmlformats.org/officeDocument/2006/relationships/vmlDrawing" Target="../drawings/vmlDrawing2.vml"/><Relationship Id="rId1" Type="http://schemas.openxmlformats.org/officeDocument/2006/relationships/hyperlink" Target="https://docs.google.com/spreadsheets/d/11CR5skL0xvOfMdD4m9WNLOzoM-bGPHlv/edit" TargetMode="External"/><Relationship Id="rId6" Type="http://schemas.openxmlformats.org/officeDocument/2006/relationships/hyperlink" Target="https://www.culturarecreacionydeporte.gov.co/es/transparencia-acceso-informacion-publica/planeacion-presupuesto-informes/informe-otros-organismos-inspeccion-vigilancia-y-control" TargetMode="External"/><Relationship Id="rId15" Type="http://schemas.openxmlformats.org/officeDocument/2006/relationships/hyperlink" Target="https://www.culturarecreacionydeporte.gov.co/es/transparencia-acceso-informacion-publica/contratacion/detalle-de-contratos" TargetMode="External"/><Relationship Id="rId23" Type="http://schemas.openxmlformats.org/officeDocument/2006/relationships/hyperlink" Target="https://www.culturarecreacionydeporte.gov.co/es/transparencia-acceso-informacion-publica/planeacion-presupuesto-informes/ejecucion-presupuestal-de-inversion" TargetMode="External"/><Relationship Id="rId28" Type="http://schemas.openxmlformats.org/officeDocument/2006/relationships/hyperlink" Target="https://docs.google.com/spreadsheets/d/1T68usR1ANxVjow39a3bikQvc68l2F2Qd/edit?usp=drive_link&amp;ouid=109295916295528201517&amp;rtpof=true&amp;sd=true" TargetMode="External"/><Relationship Id="rId36" Type="http://schemas.openxmlformats.org/officeDocument/2006/relationships/hyperlink" Target="https://drive.google.com/drive/folders/1vdUedl9GNy26_klLM4jLgkUaILtNJ3V7?usp=drive_link" TargetMode="External"/><Relationship Id="rId49" Type="http://schemas.openxmlformats.org/officeDocument/2006/relationships/hyperlink" Target="https://intranet.culturarecreacionydeporte.gov.co/informacion-institucional/actividad-de-seguridad-y-salud-en-el-trabajo"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64" workbookViewId="0">
      <selection activeCell="F6" sqref="F6"/>
    </sheetView>
  </sheetViews>
  <sheetFormatPr baseColWidth="10" defaultColWidth="14.42578125" defaultRowHeight="15" customHeight="1"/>
  <cols>
    <col min="1" max="1" width="13.28515625" customWidth="1"/>
    <col min="2" max="2" width="89" customWidth="1"/>
    <col min="3" max="14" width="10.7109375" customWidth="1"/>
    <col min="15" max="15" width="13.28515625" customWidth="1"/>
  </cols>
  <sheetData>
    <row r="1" spans="1:15" ht="102.75" customHeight="1">
      <c r="A1" s="1"/>
      <c r="B1" s="509" t="s">
        <v>0</v>
      </c>
      <c r="C1" s="502"/>
      <c r="D1" s="502"/>
      <c r="E1" s="502"/>
      <c r="F1" s="502"/>
      <c r="G1" s="502"/>
      <c r="H1" s="502"/>
      <c r="I1" s="502"/>
      <c r="J1" s="502"/>
      <c r="K1" s="502"/>
      <c r="L1" s="502"/>
      <c r="M1" s="502"/>
      <c r="N1" s="503"/>
      <c r="O1" s="2"/>
    </row>
    <row r="2" spans="1:15">
      <c r="A2" s="510"/>
      <c r="B2" s="500"/>
      <c r="C2" s="500"/>
      <c r="D2" s="500"/>
      <c r="E2" s="500"/>
      <c r="F2" s="500"/>
      <c r="G2" s="500"/>
      <c r="H2" s="500"/>
      <c r="I2" s="500"/>
      <c r="J2" s="500"/>
      <c r="K2" s="500"/>
      <c r="L2" s="500"/>
      <c r="M2" s="500"/>
      <c r="N2" s="500"/>
      <c r="O2" s="2"/>
    </row>
    <row r="3" spans="1:15" ht="56.25" customHeight="1">
      <c r="A3" s="3"/>
      <c r="B3" s="511" t="s">
        <v>1</v>
      </c>
      <c r="C3" s="500"/>
      <c r="D3" s="500"/>
      <c r="E3" s="500"/>
      <c r="F3" s="500"/>
      <c r="G3" s="500"/>
      <c r="H3" s="500"/>
      <c r="I3" s="500"/>
      <c r="J3" s="500"/>
      <c r="K3" s="500"/>
      <c r="L3" s="500"/>
      <c r="M3" s="500"/>
      <c r="N3" s="500"/>
      <c r="O3" s="4"/>
    </row>
    <row r="4" spans="1:15">
      <c r="A4" s="1"/>
      <c r="B4" s="5"/>
      <c r="C4" s="5"/>
      <c r="D4" s="5"/>
      <c r="E4" s="5"/>
      <c r="F4" s="5"/>
      <c r="G4" s="5"/>
      <c r="H4" s="5"/>
      <c r="I4" s="6"/>
      <c r="J4" s="5"/>
      <c r="K4" s="5"/>
      <c r="L4" s="5"/>
      <c r="M4" s="5"/>
      <c r="N4" s="5"/>
      <c r="O4" s="2"/>
    </row>
    <row r="5" spans="1:15" ht="21" customHeight="1">
      <c r="A5" s="1"/>
      <c r="B5" s="7" t="s">
        <v>2</v>
      </c>
      <c r="C5" s="8" t="s">
        <v>3</v>
      </c>
      <c r="D5" s="7"/>
      <c r="E5" s="7"/>
      <c r="H5" s="5"/>
      <c r="I5" s="6"/>
      <c r="J5" s="5"/>
      <c r="K5" s="5"/>
      <c r="L5" s="5"/>
      <c r="M5" s="5"/>
      <c r="N5" s="5"/>
      <c r="O5" s="2"/>
    </row>
    <row r="6" spans="1:15" ht="21" customHeight="1">
      <c r="A6" s="1"/>
      <c r="B6" s="9" t="s">
        <v>4</v>
      </c>
      <c r="C6" s="10" t="s">
        <v>5</v>
      </c>
      <c r="D6" s="11"/>
      <c r="E6" s="11"/>
      <c r="H6" s="5"/>
      <c r="I6" s="6"/>
      <c r="J6" s="5"/>
      <c r="K6" s="5"/>
      <c r="L6" s="5"/>
      <c r="M6" s="5"/>
      <c r="N6" s="5"/>
      <c r="O6" s="2"/>
    </row>
    <row r="7" spans="1:15" ht="21" customHeight="1">
      <c r="A7" s="1"/>
      <c r="B7" s="9" t="s">
        <v>6</v>
      </c>
      <c r="C7" s="12" t="s">
        <v>7</v>
      </c>
      <c r="D7" s="13"/>
      <c r="E7" s="13"/>
      <c r="H7" s="5"/>
      <c r="I7" s="6"/>
      <c r="J7" s="5"/>
      <c r="K7" s="5"/>
      <c r="L7" s="5"/>
      <c r="M7" s="5"/>
      <c r="N7" s="5"/>
      <c r="O7" s="2"/>
    </row>
    <row r="8" spans="1:15" ht="21" customHeight="1">
      <c r="A8" s="1"/>
      <c r="B8" s="9" t="s">
        <v>8</v>
      </c>
      <c r="C8" s="14" t="s">
        <v>9</v>
      </c>
      <c r="D8" s="11"/>
      <c r="E8" s="11"/>
      <c r="H8" s="5"/>
      <c r="I8" s="6"/>
      <c r="J8" s="5"/>
      <c r="K8" s="5"/>
      <c r="L8" s="5"/>
      <c r="M8" s="5"/>
      <c r="N8" s="5"/>
      <c r="O8" s="2"/>
    </row>
    <row r="9" spans="1:15" ht="21" customHeight="1">
      <c r="A9" s="1"/>
      <c r="B9" s="5"/>
      <c r="C9" s="5"/>
      <c r="D9" s="5"/>
      <c r="E9" s="5"/>
      <c r="F9" s="5"/>
      <c r="G9" s="5"/>
      <c r="H9" s="5"/>
      <c r="I9" s="6"/>
      <c r="J9" s="5"/>
      <c r="K9" s="5"/>
      <c r="L9" s="5"/>
      <c r="M9" s="5"/>
      <c r="N9" s="5"/>
      <c r="O9" s="2"/>
    </row>
    <row r="10" spans="1:15" ht="25.5" customHeight="1">
      <c r="A10" s="1"/>
      <c r="B10" s="512" t="s">
        <v>10</v>
      </c>
      <c r="C10" s="513"/>
      <c r="D10" s="513"/>
      <c r="E10" s="513"/>
      <c r="F10" s="513"/>
      <c r="G10" s="513"/>
      <c r="H10" s="513"/>
      <c r="I10" s="513"/>
      <c r="J10" s="513"/>
      <c r="K10" s="513"/>
      <c r="L10" s="513"/>
      <c r="M10" s="513"/>
      <c r="N10" s="514"/>
      <c r="O10" s="2"/>
    </row>
    <row r="11" spans="1:15" ht="36.75" customHeight="1">
      <c r="A11" s="15"/>
      <c r="C11" s="496" t="s">
        <v>11</v>
      </c>
      <c r="D11" s="497"/>
      <c r="E11" s="498"/>
      <c r="F11" s="515" t="s">
        <v>12</v>
      </c>
      <c r="G11" s="497"/>
      <c r="H11" s="498"/>
      <c r="I11" s="516" t="s">
        <v>13</v>
      </c>
      <c r="J11" s="497"/>
      <c r="K11" s="498"/>
      <c r="L11" s="517" t="s">
        <v>14</v>
      </c>
      <c r="M11" s="497"/>
      <c r="N11" s="498"/>
      <c r="O11" s="4"/>
    </row>
    <row r="12" spans="1:15" ht="27.75" customHeight="1">
      <c r="A12" s="16"/>
      <c r="B12" s="17" t="s">
        <v>15</v>
      </c>
      <c r="C12" s="18" t="s">
        <v>16</v>
      </c>
      <c r="D12" s="18" t="s">
        <v>17</v>
      </c>
      <c r="E12" s="19" t="s">
        <v>18</v>
      </c>
      <c r="F12" s="18" t="s">
        <v>16</v>
      </c>
      <c r="G12" s="18" t="s">
        <v>17</v>
      </c>
      <c r="H12" s="19" t="s">
        <v>18</v>
      </c>
      <c r="I12" s="20" t="s">
        <v>16</v>
      </c>
      <c r="J12" s="18" t="s">
        <v>17</v>
      </c>
      <c r="K12" s="19" t="s">
        <v>18</v>
      </c>
      <c r="L12" s="18" t="s">
        <v>16</v>
      </c>
      <c r="M12" s="18" t="s">
        <v>17</v>
      </c>
      <c r="N12" s="19" t="s">
        <v>18</v>
      </c>
    </row>
    <row r="13" spans="1:15" ht="24" customHeight="1">
      <c r="A13" s="16"/>
      <c r="B13" s="21" t="str">
        <f>+B47</f>
        <v>Componente 1: Mecanismos para la Transparencia y Acceso de la Información (Antes componente 5)</v>
      </c>
      <c r="C13" s="22">
        <f t="shared" ref="C13:D13" si="0">C53</f>
        <v>42.629999999999995</v>
      </c>
      <c r="D13" s="22">
        <f t="shared" si="0"/>
        <v>37.96</v>
      </c>
      <c r="E13" s="23">
        <f t="shared" ref="E13:E16" si="1">D13/C13</f>
        <v>0.890452732817265</v>
      </c>
      <c r="F13" s="24">
        <v>39.4</v>
      </c>
      <c r="G13" s="24">
        <v>38.4</v>
      </c>
      <c r="H13" s="23">
        <f t="shared" ref="H13:H15" si="2">G13/F13</f>
        <v>0.97461928934010156</v>
      </c>
      <c r="I13" s="25">
        <f t="shared" ref="I13:J13" si="3">I53</f>
        <v>28.709999999999997</v>
      </c>
      <c r="J13" s="25">
        <f t="shared" si="3"/>
        <v>27.909999999999997</v>
      </c>
      <c r="K13" s="23">
        <f t="shared" ref="K13:K21" si="4">J13/I13</f>
        <v>0.97213514454893768</v>
      </c>
      <c r="L13" s="25">
        <f t="shared" ref="L13:M13" si="5">C13+F13+I13</f>
        <v>110.74</v>
      </c>
      <c r="M13" s="25">
        <f t="shared" si="5"/>
        <v>104.27</v>
      </c>
      <c r="N13" s="23">
        <f t="shared" ref="N13:N15" si="6">M13/L13</f>
        <v>0.94157486003250856</v>
      </c>
      <c r="O13" s="26"/>
    </row>
    <row r="14" spans="1:15" ht="24" customHeight="1">
      <c r="A14" s="16"/>
      <c r="B14" s="21" t="str">
        <f>+B55</f>
        <v>Componente 2: Rendición de cuentas (antes componente 3)</v>
      </c>
      <c r="C14" s="22">
        <f t="shared" ref="C14:D14" si="7">C62</f>
        <v>20.100000000000001</v>
      </c>
      <c r="D14" s="22">
        <f t="shared" si="7"/>
        <v>19.100000000000001</v>
      </c>
      <c r="E14" s="23">
        <f t="shared" si="1"/>
        <v>0.95024875621890548</v>
      </c>
      <c r="F14" s="24">
        <v>11.2</v>
      </c>
      <c r="G14" s="24">
        <v>7.5</v>
      </c>
      <c r="H14" s="23">
        <f t="shared" si="2"/>
        <v>0.66964285714285721</v>
      </c>
      <c r="I14" s="27">
        <v>13.13</v>
      </c>
      <c r="J14" s="27">
        <v>11.13</v>
      </c>
      <c r="K14" s="28">
        <f t="shared" si="4"/>
        <v>0.84767707539984771</v>
      </c>
      <c r="L14" s="25">
        <f t="shared" ref="L14:M14" si="8">C14+F14+I14</f>
        <v>44.43</v>
      </c>
      <c r="M14" s="25">
        <f t="shared" si="8"/>
        <v>37.730000000000004</v>
      </c>
      <c r="N14" s="23">
        <f t="shared" si="6"/>
        <v>0.8492009903218547</v>
      </c>
      <c r="O14" s="26"/>
    </row>
    <row r="15" spans="1:15" ht="24" customHeight="1">
      <c r="A15" s="16"/>
      <c r="B15" s="21" t="str">
        <f>+B64</f>
        <v>Componente 3: Mecanismos para mejorar la Atención al ciudadano (antes componente 4)</v>
      </c>
      <c r="C15" s="22">
        <f t="shared" ref="C15:D15" si="9">C71</f>
        <v>16</v>
      </c>
      <c r="D15" s="22">
        <f t="shared" si="9"/>
        <v>7</v>
      </c>
      <c r="E15" s="23">
        <f t="shared" si="1"/>
        <v>0.4375</v>
      </c>
      <c r="F15" s="24">
        <v>13</v>
      </c>
      <c r="G15" s="24">
        <v>13</v>
      </c>
      <c r="H15" s="29">
        <f t="shared" si="2"/>
        <v>1</v>
      </c>
      <c r="I15" s="27">
        <v>8</v>
      </c>
      <c r="J15" s="27">
        <v>7.75</v>
      </c>
      <c r="K15" s="28">
        <f t="shared" si="4"/>
        <v>0.96875</v>
      </c>
      <c r="L15" s="25">
        <f t="shared" ref="L15:M15" si="10">C15+F15+I15</f>
        <v>37</v>
      </c>
      <c r="M15" s="25">
        <f t="shared" si="10"/>
        <v>27.75</v>
      </c>
      <c r="N15" s="23">
        <f t="shared" si="6"/>
        <v>0.75</v>
      </c>
      <c r="O15" s="26"/>
    </row>
    <row r="16" spans="1:15" ht="24" customHeight="1">
      <c r="A16" s="16"/>
      <c r="B16" s="21" t="str">
        <f>+B73</f>
        <v>Componente 4: Estrategia de Racionalización de Trámites (Antes componente 2)</v>
      </c>
      <c r="C16" s="22">
        <f t="shared" ref="C16:D16" si="11">C77</f>
        <v>0.3</v>
      </c>
      <c r="D16" s="22">
        <f t="shared" si="11"/>
        <v>0.2</v>
      </c>
      <c r="E16" s="23">
        <f t="shared" si="1"/>
        <v>0.66666666666666674</v>
      </c>
      <c r="F16" s="24">
        <v>4.7</v>
      </c>
      <c r="G16" s="24">
        <v>8.8000000000000007</v>
      </c>
      <c r="H16" s="30">
        <v>1</v>
      </c>
      <c r="I16" s="27">
        <v>2.57</v>
      </c>
      <c r="J16" s="27">
        <v>2.57</v>
      </c>
      <c r="K16" s="31">
        <f t="shared" si="4"/>
        <v>1</v>
      </c>
      <c r="L16" s="25">
        <f t="shared" ref="L16:M16" si="12">C16+F16+I16</f>
        <v>7.57</v>
      </c>
      <c r="M16" s="25">
        <f t="shared" si="12"/>
        <v>11.57</v>
      </c>
      <c r="N16" s="32">
        <v>1</v>
      </c>
      <c r="O16" s="33" t="s">
        <v>19</v>
      </c>
    </row>
    <row r="17" spans="1:15" ht="24" customHeight="1">
      <c r="A17" s="16"/>
      <c r="B17" s="21" t="str">
        <f>+B79</f>
        <v>Componente 5: Apertura de Información y datos abiertos (Nuevo)</v>
      </c>
      <c r="C17" s="22">
        <f t="shared" ref="C17:D17" si="13">C83</f>
        <v>0</v>
      </c>
      <c r="D17" s="22">
        <f t="shared" si="13"/>
        <v>0</v>
      </c>
      <c r="E17" s="29">
        <v>1</v>
      </c>
      <c r="F17" s="24">
        <v>2.5</v>
      </c>
      <c r="G17" s="24">
        <v>3.5</v>
      </c>
      <c r="H17" s="30">
        <v>1</v>
      </c>
      <c r="I17" s="27">
        <v>3</v>
      </c>
      <c r="J17" s="27">
        <v>3</v>
      </c>
      <c r="K17" s="31">
        <f t="shared" si="4"/>
        <v>1</v>
      </c>
      <c r="L17" s="25">
        <f t="shared" ref="L17:M17" si="14">C17+F17+I17</f>
        <v>5.5</v>
      </c>
      <c r="M17" s="25">
        <f t="shared" si="14"/>
        <v>6.5</v>
      </c>
      <c r="N17" s="32">
        <v>1</v>
      </c>
      <c r="O17" s="33" t="s">
        <v>19</v>
      </c>
    </row>
    <row r="18" spans="1:15" ht="24" customHeight="1">
      <c r="A18" s="16"/>
      <c r="B18" s="21" t="str">
        <f>+B85</f>
        <v>Componente 6: Participación e innovación en la Gestión Pública (Nuevo)</v>
      </c>
      <c r="C18" s="22">
        <f t="shared" ref="C18:D18" si="15">C89</f>
        <v>0</v>
      </c>
      <c r="D18" s="22">
        <f t="shared" si="15"/>
        <v>0</v>
      </c>
      <c r="E18" s="29">
        <v>1</v>
      </c>
      <c r="F18" s="24">
        <v>3</v>
      </c>
      <c r="G18" s="24">
        <v>3</v>
      </c>
      <c r="H18" s="29">
        <f t="shared" ref="H18:H21" si="16">G18/F18</f>
        <v>1</v>
      </c>
      <c r="I18" s="27">
        <v>1</v>
      </c>
      <c r="J18" s="27">
        <v>1</v>
      </c>
      <c r="K18" s="31">
        <f t="shared" si="4"/>
        <v>1</v>
      </c>
      <c r="L18" s="25">
        <f t="shared" ref="L18:M18" si="17">C18+F18+I18</f>
        <v>4</v>
      </c>
      <c r="M18" s="25">
        <f t="shared" si="17"/>
        <v>4</v>
      </c>
      <c r="N18" s="23">
        <f t="shared" ref="N18:N23" si="18">M18/L18</f>
        <v>1</v>
      </c>
      <c r="O18" s="26"/>
    </row>
    <row r="19" spans="1:15" ht="24" customHeight="1">
      <c r="A19" s="16"/>
      <c r="B19" s="21" t="str">
        <f>+B91</f>
        <v>Componente 7: Promoción de la integridad y la Ética Pública (Nuevo)</v>
      </c>
      <c r="C19" s="22">
        <f t="shared" ref="C19:D19" si="19">C97</f>
        <v>0</v>
      </c>
      <c r="D19" s="22">
        <f t="shared" si="19"/>
        <v>0</v>
      </c>
      <c r="E19" s="29">
        <v>1</v>
      </c>
      <c r="F19" s="24">
        <v>8</v>
      </c>
      <c r="G19" s="24">
        <v>6</v>
      </c>
      <c r="H19" s="23">
        <f t="shared" si="16"/>
        <v>0.75</v>
      </c>
      <c r="I19" s="27">
        <v>3</v>
      </c>
      <c r="J19" s="27">
        <v>2</v>
      </c>
      <c r="K19" s="31">
        <f t="shared" si="4"/>
        <v>0.66666666666666663</v>
      </c>
      <c r="L19" s="25">
        <f t="shared" ref="L19:M19" si="20">C19+F19+I19</f>
        <v>11</v>
      </c>
      <c r="M19" s="25">
        <f t="shared" si="20"/>
        <v>8</v>
      </c>
      <c r="N19" s="23">
        <f t="shared" si="18"/>
        <v>0.72727272727272729</v>
      </c>
      <c r="O19" s="26"/>
    </row>
    <row r="20" spans="1:15" ht="24" customHeight="1">
      <c r="A20" s="16"/>
      <c r="B20" s="21" t="str">
        <f>+B99</f>
        <v>Componente 8: Gestión del Riesgo de Corrupción- Mapa de Riesgos de Corrupción (antes componente 1)</v>
      </c>
      <c r="C20" s="22">
        <f t="shared" ref="C20:D20" si="21">C105</f>
        <v>4</v>
      </c>
      <c r="D20" s="22">
        <f t="shared" si="21"/>
        <v>4</v>
      </c>
      <c r="E20" s="29">
        <v>1</v>
      </c>
      <c r="F20" s="24">
        <v>5</v>
      </c>
      <c r="G20" s="24">
        <v>5</v>
      </c>
      <c r="H20" s="29">
        <f t="shared" si="16"/>
        <v>1</v>
      </c>
      <c r="I20" s="27">
        <v>6</v>
      </c>
      <c r="J20" s="27">
        <v>6</v>
      </c>
      <c r="K20" s="31">
        <f t="shared" si="4"/>
        <v>1</v>
      </c>
      <c r="L20" s="25">
        <f t="shared" ref="L20:M20" si="22">C20+F20+I20</f>
        <v>15</v>
      </c>
      <c r="M20" s="25">
        <f t="shared" si="22"/>
        <v>15</v>
      </c>
      <c r="N20" s="29">
        <f t="shared" si="18"/>
        <v>1</v>
      </c>
      <c r="O20" s="26"/>
    </row>
    <row r="21" spans="1:15" ht="24" customHeight="1">
      <c r="A21" s="16"/>
      <c r="B21" s="21" t="str">
        <f>+B107</f>
        <v>Componente 9: Medidas de debida diligencia y prevención de lavados de activos (Nuevo)</v>
      </c>
      <c r="C21" s="22">
        <f t="shared" ref="C21:D21" si="23">C111</f>
        <v>0</v>
      </c>
      <c r="D21" s="22">
        <f t="shared" si="23"/>
        <v>0</v>
      </c>
      <c r="E21" s="29">
        <v>1</v>
      </c>
      <c r="F21" s="24">
        <v>1</v>
      </c>
      <c r="G21" s="24">
        <v>1</v>
      </c>
      <c r="H21" s="29">
        <f t="shared" si="16"/>
        <v>1</v>
      </c>
      <c r="I21" s="27">
        <v>2</v>
      </c>
      <c r="J21" s="27">
        <v>2</v>
      </c>
      <c r="K21" s="31">
        <f t="shared" si="4"/>
        <v>1</v>
      </c>
      <c r="L21" s="25">
        <f t="shared" ref="L21:M21" si="24">C21+F21+I21</f>
        <v>3</v>
      </c>
      <c r="M21" s="25">
        <f t="shared" si="24"/>
        <v>3</v>
      </c>
      <c r="N21" s="29">
        <f t="shared" si="18"/>
        <v>1</v>
      </c>
      <c r="O21" s="26"/>
    </row>
    <row r="22" spans="1:15" ht="24" customHeight="1">
      <c r="A22" s="16"/>
      <c r="B22" s="21" t="s">
        <v>20</v>
      </c>
      <c r="C22" s="22">
        <v>1</v>
      </c>
      <c r="D22" s="22">
        <v>1</v>
      </c>
      <c r="E22" s="29">
        <v>1</v>
      </c>
      <c r="F22" s="34"/>
      <c r="G22" s="34"/>
      <c r="H22" s="32"/>
      <c r="I22" s="35"/>
      <c r="J22" s="34"/>
      <c r="K22" s="36" t="s">
        <v>21</v>
      </c>
      <c r="L22" s="25">
        <f t="shared" ref="L22:M22" si="25">C22+F22+I22</f>
        <v>1</v>
      </c>
      <c r="M22" s="25">
        <f t="shared" si="25"/>
        <v>1</v>
      </c>
      <c r="N22" s="29">
        <f t="shared" si="18"/>
        <v>1</v>
      </c>
      <c r="O22" s="2"/>
    </row>
    <row r="23" spans="1:15" ht="24" customHeight="1">
      <c r="A23" s="37"/>
      <c r="B23" s="38" t="s">
        <v>22</v>
      </c>
      <c r="C23" s="39">
        <f t="shared" ref="C23:D23" si="26">SUM(C13:C22)</f>
        <v>84.029999999999987</v>
      </c>
      <c r="D23" s="39">
        <f t="shared" si="26"/>
        <v>69.260000000000005</v>
      </c>
      <c r="E23" s="23">
        <f>D23/C23</f>
        <v>0.82422944186600045</v>
      </c>
      <c r="F23" s="39">
        <f t="shared" ref="F23:G23" si="27">SUM(F13:F22)</f>
        <v>87.8</v>
      </c>
      <c r="G23" s="39">
        <f t="shared" si="27"/>
        <v>86.2</v>
      </c>
      <c r="H23" s="23">
        <f>AVERAGE(H13:H22)</f>
        <v>0.9326957940536621</v>
      </c>
      <c r="I23" s="40">
        <f t="shared" ref="I23:J23" si="28">SUM(I13:I22)</f>
        <v>67.41</v>
      </c>
      <c r="J23" s="41">
        <f t="shared" si="28"/>
        <v>63.36</v>
      </c>
      <c r="K23" s="23">
        <f>J23/I23</f>
        <v>0.93991989319092129</v>
      </c>
      <c r="L23" s="39">
        <f t="shared" ref="L23:M23" si="29">SUM(L13:L22)</f>
        <v>239.23999999999998</v>
      </c>
      <c r="M23" s="39">
        <f t="shared" si="29"/>
        <v>218.82</v>
      </c>
      <c r="N23" s="23">
        <f t="shared" si="18"/>
        <v>0.91464638020397926</v>
      </c>
      <c r="O23" s="2"/>
    </row>
    <row r="24" spans="1:15" ht="27" customHeight="1">
      <c r="A24" s="1"/>
      <c r="B24" s="499" t="s">
        <v>23</v>
      </c>
      <c r="C24" s="500"/>
      <c r="D24" s="500"/>
      <c r="E24" s="42" t="str">
        <f>+C6</f>
        <v>ALTA</v>
      </c>
      <c r="F24" s="5"/>
      <c r="G24" s="5"/>
      <c r="H24" s="42" t="s">
        <v>5</v>
      </c>
      <c r="I24" s="43"/>
      <c r="J24" s="5"/>
      <c r="L24" s="5"/>
      <c r="M24" s="5"/>
      <c r="N24" s="42" t="s">
        <v>5</v>
      </c>
      <c r="O24" s="2"/>
    </row>
    <row r="25" spans="1:15" ht="43.5" customHeight="1">
      <c r="A25" s="1"/>
      <c r="B25" s="44" t="s">
        <v>24</v>
      </c>
      <c r="C25" s="5"/>
      <c r="D25" s="5"/>
      <c r="E25" s="5"/>
      <c r="F25" s="5"/>
      <c r="G25" s="5"/>
      <c r="H25" s="5"/>
      <c r="I25" s="6"/>
      <c r="J25" s="5"/>
      <c r="K25" s="5"/>
      <c r="L25" s="5"/>
      <c r="M25" s="5"/>
      <c r="N25" s="5"/>
      <c r="O25" s="2"/>
    </row>
    <row r="26" spans="1:15" ht="15" customHeight="1">
      <c r="A26" s="1"/>
      <c r="B26" s="5"/>
      <c r="C26" s="5"/>
      <c r="D26" s="5"/>
      <c r="E26" s="5"/>
      <c r="F26" s="5"/>
      <c r="G26" s="5"/>
      <c r="H26" s="5"/>
      <c r="I26" s="6"/>
      <c r="J26" s="5"/>
      <c r="K26" s="5"/>
      <c r="L26" s="5"/>
      <c r="M26" s="5"/>
      <c r="N26" s="5"/>
      <c r="O26" s="2"/>
    </row>
    <row r="27" spans="1:15" ht="15.75" customHeight="1">
      <c r="A27" s="1"/>
      <c r="C27" s="5"/>
      <c r="D27" s="5"/>
      <c r="E27" s="5"/>
      <c r="F27" s="5"/>
      <c r="G27" s="5"/>
      <c r="H27" s="5"/>
      <c r="I27" s="6"/>
      <c r="J27" s="5"/>
      <c r="K27" s="5"/>
      <c r="L27" s="5"/>
      <c r="M27" s="5"/>
      <c r="N27" s="5"/>
      <c r="O27" s="2"/>
    </row>
    <row r="28" spans="1:15" ht="15.75" customHeight="1">
      <c r="A28" s="1"/>
      <c r="B28" s="5"/>
      <c r="C28" s="5"/>
      <c r="D28" s="5"/>
      <c r="E28" s="5"/>
      <c r="F28" s="5"/>
      <c r="G28" s="5"/>
      <c r="H28" s="5"/>
      <c r="I28" s="6"/>
      <c r="J28" s="5"/>
      <c r="K28" s="5"/>
      <c r="L28" s="5"/>
      <c r="M28" s="5"/>
      <c r="N28" s="5"/>
      <c r="O28" s="2"/>
    </row>
    <row r="29" spans="1:15" ht="15.75" customHeight="1">
      <c r="A29" s="1"/>
      <c r="B29" s="5"/>
      <c r="C29" s="5"/>
      <c r="D29" s="5"/>
      <c r="E29" s="5"/>
      <c r="F29" s="5"/>
      <c r="G29" s="5"/>
      <c r="H29" s="5"/>
      <c r="I29" s="6"/>
      <c r="J29" s="5"/>
      <c r="K29" s="5"/>
      <c r="L29" s="5"/>
      <c r="M29" s="5"/>
      <c r="N29" s="5"/>
      <c r="O29" s="2"/>
    </row>
    <row r="30" spans="1:15" ht="15.75" customHeight="1">
      <c r="A30" s="1"/>
      <c r="B30" s="5"/>
      <c r="C30" s="5"/>
      <c r="D30" s="5"/>
      <c r="E30" s="5"/>
      <c r="F30" s="5"/>
      <c r="G30" s="5"/>
      <c r="H30" s="5"/>
      <c r="I30" s="6"/>
      <c r="J30" s="5"/>
      <c r="K30" s="5"/>
      <c r="L30" s="5"/>
      <c r="M30" s="5"/>
      <c r="N30" s="5"/>
      <c r="O30" s="2"/>
    </row>
    <row r="31" spans="1:15" ht="15.75" customHeight="1">
      <c r="A31" s="1"/>
      <c r="B31" s="5"/>
      <c r="C31" s="5"/>
      <c r="D31" s="5"/>
      <c r="E31" s="5"/>
      <c r="F31" s="5"/>
      <c r="G31" s="5"/>
      <c r="H31" s="5"/>
      <c r="I31" s="45"/>
      <c r="J31" s="5"/>
      <c r="K31" s="5"/>
      <c r="L31" s="5"/>
      <c r="M31" s="5"/>
      <c r="N31" s="5"/>
      <c r="O31" s="2"/>
    </row>
    <row r="32" spans="1:15" ht="15.75" customHeight="1">
      <c r="A32" s="1"/>
      <c r="B32" s="5"/>
      <c r="C32" s="5"/>
      <c r="D32" s="5"/>
      <c r="E32" s="5"/>
      <c r="F32" s="5"/>
      <c r="G32" s="5"/>
      <c r="H32" s="5"/>
      <c r="I32" s="6"/>
      <c r="J32" s="5"/>
      <c r="K32" s="5"/>
      <c r="L32" s="5"/>
      <c r="M32" s="5"/>
      <c r="N32" s="5"/>
      <c r="O32" s="2"/>
    </row>
    <row r="33" spans="1:26" ht="15.75" customHeight="1">
      <c r="A33" s="1"/>
      <c r="B33" s="5"/>
      <c r="C33" s="5"/>
      <c r="D33" s="5"/>
      <c r="E33" s="5"/>
      <c r="F33" s="5"/>
      <c r="G33" s="5"/>
      <c r="H33" s="5"/>
      <c r="I33" s="6"/>
      <c r="J33" s="5"/>
      <c r="K33" s="5"/>
      <c r="L33" s="5"/>
      <c r="M33" s="5"/>
      <c r="N33" s="5"/>
      <c r="O33" s="2"/>
    </row>
    <row r="34" spans="1:26" ht="15.75" customHeight="1">
      <c r="A34" s="1"/>
      <c r="B34" s="5"/>
      <c r="C34" s="5"/>
      <c r="D34" s="5"/>
      <c r="E34" s="5"/>
      <c r="F34" s="5"/>
      <c r="G34" s="5"/>
      <c r="H34" s="5"/>
      <c r="I34" s="6"/>
      <c r="J34" s="5"/>
      <c r="K34" s="5"/>
      <c r="L34" s="5"/>
      <c r="M34" s="5"/>
      <c r="N34" s="5"/>
      <c r="O34" s="2"/>
    </row>
    <row r="35" spans="1:26" ht="15.75" customHeight="1">
      <c r="A35" s="1"/>
      <c r="B35" s="5"/>
      <c r="C35" s="5"/>
      <c r="D35" s="5"/>
      <c r="E35" s="5"/>
      <c r="F35" s="5"/>
      <c r="G35" s="5"/>
      <c r="H35" s="5"/>
      <c r="I35" s="6"/>
      <c r="J35" s="5"/>
      <c r="K35" s="5"/>
      <c r="L35" s="5"/>
      <c r="M35" s="5"/>
      <c r="N35" s="5"/>
      <c r="O35" s="2"/>
    </row>
    <row r="36" spans="1:26" ht="176.25" customHeight="1">
      <c r="A36" s="1"/>
      <c r="B36" s="5"/>
      <c r="C36" s="5"/>
      <c r="D36" s="5"/>
      <c r="E36" s="5"/>
      <c r="F36" s="5"/>
      <c r="G36" s="5"/>
      <c r="H36" s="5"/>
      <c r="I36" s="6"/>
      <c r="J36" s="5"/>
      <c r="K36" s="5"/>
      <c r="L36" s="5"/>
      <c r="M36" s="5"/>
      <c r="N36" s="5"/>
      <c r="O36" s="2"/>
    </row>
    <row r="37" spans="1:26" ht="15.75" customHeight="1">
      <c r="A37" s="1"/>
      <c r="B37" s="5"/>
      <c r="C37" s="5"/>
      <c r="D37" s="5"/>
      <c r="E37" s="5"/>
      <c r="F37" s="5"/>
      <c r="G37" s="5"/>
      <c r="H37" s="5"/>
      <c r="I37" s="6"/>
      <c r="J37" s="5"/>
      <c r="K37" s="5"/>
      <c r="L37" s="5"/>
      <c r="M37" s="5"/>
      <c r="N37" s="5"/>
      <c r="O37" s="2"/>
    </row>
    <row r="38" spans="1:26" ht="15.75" customHeight="1">
      <c r="A38" s="1"/>
      <c r="B38" s="5"/>
      <c r="C38" s="5"/>
      <c r="D38" s="5"/>
      <c r="E38" s="5"/>
      <c r="F38" s="5"/>
      <c r="G38" s="5"/>
      <c r="H38" s="5"/>
      <c r="I38" s="6"/>
      <c r="J38" s="5"/>
      <c r="K38" s="5"/>
      <c r="L38" s="5"/>
      <c r="M38" s="5"/>
      <c r="N38" s="5"/>
      <c r="O38" s="2"/>
    </row>
    <row r="39" spans="1:26" ht="15.75" customHeight="1">
      <c r="A39" s="1"/>
      <c r="B39" s="5"/>
      <c r="C39" s="5"/>
      <c r="D39" s="5"/>
      <c r="E39" s="5"/>
      <c r="F39" s="5"/>
      <c r="G39" s="5"/>
      <c r="H39" s="5"/>
      <c r="I39" s="6"/>
      <c r="J39" s="5"/>
      <c r="K39" s="5"/>
      <c r="L39" s="5"/>
      <c r="M39" s="5"/>
      <c r="N39" s="5"/>
      <c r="O39" s="2"/>
    </row>
    <row r="40" spans="1:26" ht="267.75" customHeight="1">
      <c r="A40" s="1"/>
      <c r="B40" s="5"/>
      <c r="C40" s="5"/>
      <c r="D40" s="5"/>
      <c r="E40" s="5"/>
      <c r="F40" s="5"/>
      <c r="G40" s="5"/>
      <c r="H40" s="5"/>
      <c r="I40" s="6"/>
      <c r="J40" s="5"/>
      <c r="K40" s="5"/>
      <c r="L40" s="5"/>
      <c r="M40" s="5"/>
      <c r="N40" s="5"/>
      <c r="O40" s="2"/>
    </row>
    <row r="41" spans="1:26" ht="24.75" customHeight="1">
      <c r="A41" s="1"/>
      <c r="B41" s="5"/>
      <c r="C41" s="5"/>
      <c r="D41" s="5"/>
      <c r="E41" s="5"/>
      <c r="F41" s="5"/>
      <c r="G41" s="5"/>
      <c r="H41" s="5"/>
      <c r="I41" s="6"/>
      <c r="J41" s="5"/>
      <c r="K41" s="5"/>
      <c r="L41" s="5"/>
      <c r="M41" s="5"/>
      <c r="N41" s="5"/>
      <c r="O41" s="2"/>
    </row>
    <row r="42" spans="1:26" ht="22.5" customHeight="1">
      <c r="A42" s="1"/>
      <c r="B42" s="5"/>
      <c r="C42" s="5"/>
      <c r="D42" s="5"/>
      <c r="E42" s="5"/>
      <c r="F42" s="5"/>
      <c r="G42" s="5"/>
      <c r="H42" s="5"/>
      <c r="I42" s="6"/>
      <c r="J42" s="5"/>
      <c r="K42" s="5"/>
      <c r="L42" s="5"/>
      <c r="M42" s="5"/>
      <c r="N42" s="5"/>
      <c r="O42" s="2"/>
    </row>
    <row r="43" spans="1:26" ht="15.75" customHeight="1">
      <c r="A43" s="16"/>
      <c r="B43" s="46"/>
      <c r="C43" s="16"/>
      <c r="D43" s="16"/>
      <c r="E43" s="16"/>
      <c r="F43" s="16"/>
      <c r="G43" s="16"/>
      <c r="H43" s="16"/>
      <c r="I43" s="47"/>
      <c r="J43" s="16"/>
      <c r="K43" s="16"/>
      <c r="L43" s="16"/>
      <c r="M43" s="16"/>
      <c r="N43" s="16"/>
      <c r="O43" s="2"/>
    </row>
    <row r="44" spans="1:26" ht="31.5" customHeight="1">
      <c r="A44" s="16"/>
      <c r="B44" s="501" t="s">
        <v>25</v>
      </c>
      <c r="C44" s="502"/>
      <c r="D44" s="502"/>
      <c r="E44" s="502"/>
      <c r="F44" s="502"/>
      <c r="G44" s="502"/>
      <c r="H44" s="502"/>
      <c r="I44" s="502"/>
      <c r="J44" s="502"/>
      <c r="K44" s="502"/>
      <c r="L44" s="502"/>
      <c r="M44" s="502"/>
      <c r="N44" s="503"/>
      <c r="O44" s="2"/>
      <c r="P44" s="48"/>
      <c r="Q44" s="48"/>
      <c r="R44" s="48"/>
      <c r="S44" s="48"/>
      <c r="T44" s="48"/>
      <c r="U44" s="48"/>
      <c r="V44" s="48"/>
      <c r="W44" s="48"/>
      <c r="X44" s="48"/>
      <c r="Y44" s="48"/>
      <c r="Z44" s="48"/>
    </row>
    <row r="45" spans="1:26" ht="42.75" customHeight="1">
      <c r="A45" s="16"/>
      <c r="B45" s="49"/>
      <c r="C45" s="504" t="s">
        <v>26</v>
      </c>
      <c r="D45" s="505"/>
      <c r="E45" s="506"/>
      <c r="F45" s="504" t="s">
        <v>27</v>
      </c>
      <c r="G45" s="505"/>
      <c r="H45" s="506"/>
      <c r="I45" s="507" t="s">
        <v>28</v>
      </c>
      <c r="J45" s="505"/>
      <c r="K45" s="506"/>
      <c r="L45" s="508" t="s">
        <v>29</v>
      </c>
      <c r="M45" s="505"/>
      <c r="N45" s="506"/>
      <c r="O45" s="4"/>
      <c r="P45" s="48"/>
      <c r="Q45" s="48"/>
      <c r="R45" s="48"/>
      <c r="S45" s="48"/>
      <c r="T45" s="48"/>
      <c r="U45" s="48"/>
      <c r="V45" s="48"/>
      <c r="W45" s="48"/>
      <c r="X45" s="48"/>
      <c r="Y45" s="48"/>
      <c r="Z45" s="48"/>
    </row>
    <row r="46" spans="1:26" ht="6.75" customHeight="1">
      <c r="A46" s="16"/>
      <c r="I46" s="43"/>
    </row>
    <row r="47" spans="1:26" ht="21" customHeight="1">
      <c r="A47" s="16"/>
      <c r="B47" s="50" t="s">
        <v>30</v>
      </c>
      <c r="C47" s="51" t="s">
        <v>16</v>
      </c>
      <c r="D47" s="51" t="s">
        <v>17</v>
      </c>
      <c r="E47" s="51" t="s">
        <v>18</v>
      </c>
      <c r="F47" s="51" t="s">
        <v>16</v>
      </c>
      <c r="G47" s="51" t="s">
        <v>17</v>
      </c>
      <c r="H47" s="51" t="s">
        <v>18</v>
      </c>
      <c r="I47" s="52" t="s">
        <v>16</v>
      </c>
      <c r="J47" s="51" t="s">
        <v>17</v>
      </c>
      <c r="K47" s="51" t="s">
        <v>18</v>
      </c>
      <c r="L47" s="51" t="s">
        <v>16</v>
      </c>
      <c r="M47" s="51" t="s">
        <v>17</v>
      </c>
      <c r="N47" s="51" t="s">
        <v>18</v>
      </c>
      <c r="O47" s="2"/>
      <c r="P47" s="48"/>
      <c r="Q47" s="48"/>
      <c r="R47" s="48"/>
      <c r="S47" s="48"/>
      <c r="T47" s="48"/>
      <c r="U47" s="48"/>
      <c r="V47" s="48"/>
      <c r="W47" s="48"/>
      <c r="X47" s="48"/>
      <c r="Y47" s="48"/>
      <c r="Z47" s="48"/>
    </row>
    <row r="48" spans="1:26" ht="21" customHeight="1">
      <c r="A48" s="16"/>
      <c r="B48" s="53" t="s">
        <v>31</v>
      </c>
      <c r="C48" s="54">
        <v>30.33</v>
      </c>
      <c r="D48" s="54">
        <v>26.66</v>
      </c>
      <c r="E48" s="55">
        <v>0.87899769205407197</v>
      </c>
      <c r="F48" s="54">
        <f>PTEP!W10+PTEP!W11+PTEP!W12+PTEP!W13+PTEP!W14+PTEP!W15+PTEP!W16+PTEP!W17+PTEP!W18+PTEP!W19+PTEP!W20+PTEP!W21+PTEP!W22+PTEP!W23+PTEP!W24+PTEP!W25+PTEP!W26</f>
        <v>27.33</v>
      </c>
      <c r="G48" s="54">
        <f>PTEP!X10+PTEP!X11+PTEP!X12+PTEP!X13+PTEP!X14+PTEP!X15+PTEP!X16+PTEP!X17+PTEP!X18+PTEP!X19+PTEP!X20+PTEP!X21+PTEP!X22+PTEP!X23+PTEP!X24+PTEP!X25+PTEP!X26</f>
        <v>26.83</v>
      </c>
      <c r="H48" s="55">
        <f t="shared" ref="H48:H53" si="30">G48/F48</f>
        <v>0.98170508598609585</v>
      </c>
      <c r="I48" s="56">
        <v>18.329999999999998</v>
      </c>
      <c r="J48" s="57">
        <v>17.829999999999998</v>
      </c>
      <c r="K48" s="58">
        <f t="shared" ref="K48:K53" si="31">J48/I48</f>
        <v>0.97272231314784507</v>
      </c>
      <c r="L48" s="59">
        <f t="shared" ref="L48:M48" si="32">C48+F48+I48</f>
        <v>75.989999999999995</v>
      </c>
      <c r="M48" s="54">
        <f t="shared" si="32"/>
        <v>71.319999999999993</v>
      </c>
      <c r="N48" s="55">
        <f t="shared" ref="N48:N53" si="33">M48/L48</f>
        <v>0.93854454533491249</v>
      </c>
      <c r="O48" s="60"/>
      <c r="P48" s="2"/>
      <c r="Q48" s="2"/>
      <c r="R48" s="2"/>
      <c r="S48" s="2"/>
      <c r="T48" s="2"/>
      <c r="U48" s="2"/>
      <c r="V48" s="2"/>
      <c r="W48" s="2"/>
      <c r="X48" s="2"/>
      <c r="Y48" s="2"/>
      <c r="Z48" s="2"/>
    </row>
    <row r="49" spans="1:26" ht="21" customHeight="1">
      <c r="A49" s="16"/>
      <c r="B49" s="53" t="s">
        <v>32</v>
      </c>
      <c r="C49" s="54">
        <v>9.3000000000000007</v>
      </c>
      <c r="D49" s="54">
        <v>8.3000000000000007</v>
      </c>
      <c r="E49" s="55">
        <v>0.89247311827956988</v>
      </c>
      <c r="F49" s="54">
        <f>PTEP!W27+PTEP!W28+PTEP!W29+PTEP!W30</f>
        <v>8.35</v>
      </c>
      <c r="G49" s="54">
        <f>PTEP!X27+PTEP!X28+PTEP!X29+PTEP!X30</f>
        <v>8.35</v>
      </c>
      <c r="H49" s="55">
        <f t="shared" si="30"/>
        <v>1</v>
      </c>
      <c r="I49" s="61">
        <v>7.3</v>
      </c>
      <c r="J49" s="62">
        <v>7.3</v>
      </c>
      <c r="K49" s="58">
        <f t="shared" si="31"/>
        <v>1</v>
      </c>
      <c r="L49" s="59">
        <f t="shared" ref="L49:M49" si="34">C49+F49+I49</f>
        <v>24.95</v>
      </c>
      <c r="M49" s="54">
        <f t="shared" si="34"/>
        <v>23.95</v>
      </c>
      <c r="N49" s="55">
        <f t="shared" si="33"/>
        <v>0.95991983967935868</v>
      </c>
      <c r="O49" s="60"/>
      <c r="P49" s="2"/>
      <c r="Q49" s="2"/>
      <c r="R49" s="2"/>
      <c r="S49" s="2"/>
      <c r="T49" s="2"/>
      <c r="U49" s="2"/>
      <c r="V49" s="2"/>
      <c r="W49" s="2"/>
      <c r="X49" s="2"/>
      <c r="Y49" s="2"/>
      <c r="Z49" s="2"/>
    </row>
    <row r="50" spans="1:26" ht="21" customHeight="1">
      <c r="A50" s="16"/>
      <c r="B50" s="53" t="s">
        <v>33</v>
      </c>
      <c r="C50" s="63">
        <v>2.5</v>
      </c>
      <c r="D50" s="63">
        <v>2.5</v>
      </c>
      <c r="E50" s="55">
        <v>1</v>
      </c>
      <c r="F50" s="63">
        <f>PTEP!W31+PTEP!W32+PTEP!W33+PTEP!W34+PTEP!W35</f>
        <v>2.15</v>
      </c>
      <c r="G50" s="63">
        <f>PTEP!X31+PTEP!X32+PTEP!X33+PTEP!X34+PTEP!X35</f>
        <v>1.65</v>
      </c>
      <c r="H50" s="55">
        <f t="shared" si="30"/>
        <v>0.76744186046511631</v>
      </c>
      <c r="I50" s="61">
        <v>2.25</v>
      </c>
      <c r="J50" s="64">
        <v>1.95</v>
      </c>
      <c r="K50" s="58">
        <f t="shared" si="31"/>
        <v>0.8666666666666667</v>
      </c>
      <c r="L50" s="59">
        <f t="shared" ref="L50:M50" si="35">C50+F50+I50</f>
        <v>6.9</v>
      </c>
      <c r="M50" s="54">
        <f t="shared" si="35"/>
        <v>6.1000000000000005</v>
      </c>
      <c r="N50" s="55">
        <f t="shared" si="33"/>
        <v>0.88405797101449279</v>
      </c>
      <c r="O50" s="60"/>
      <c r="P50" s="2"/>
      <c r="Q50" s="2"/>
      <c r="R50" s="2"/>
      <c r="S50" s="2"/>
      <c r="T50" s="2"/>
      <c r="U50" s="2"/>
      <c r="V50" s="2"/>
      <c r="W50" s="2"/>
      <c r="X50" s="2"/>
      <c r="Y50" s="2"/>
      <c r="Z50" s="2"/>
    </row>
    <row r="51" spans="1:26" ht="21" customHeight="1">
      <c r="A51" s="16"/>
      <c r="B51" s="53" t="s">
        <v>34</v>
      </c>
      <c r="C51" s="54">
        <v>0.5</v>
      </c>
      <c r="D51" s="54">
        <v>0.5</v>
      </c>
      <c r="E51" s="55">
        <v>1</v>
      </c>
      <c r="F51" s="54">
        <f>PTEP!W36+PTEP!W37</f>
        <v>1.03</v>
      </c>
      <c r="G51" s="54">
        <f>PTEP!X36+PTEP!X37</f>
        <v>1.03</v>
      </c>
      <c r="H51" s="55">
        <f t="shared" si="30"/>
        <v>1</v>
      </c>
      <c r="I51" s="61">
        <v>0.33</v>
      </c>
      <c r="J51" s="64">
        <v>0.33</v>
      </c>
      <c r="K51" s="58">
        <f t="shared" si="31"/>
        <v>1</v>
      </c>
      <c r="L51" s="59">
        <f t="shared" ref="L51:M51" si="36">C51+F51+I51</f>
        <v>1.86</v>
      </c>
      <c r="M51" s="54">
        <f t="shared" si="36"/>
        <v>1.86</v>
      </c>
      <c r="N51" s="55">
        <f t="shared" si="33"/>
        <v>1</v>
      </c>
      <c r="O51" s="60"/>
      <c r="P51" s="2"/>
      <c r="Q51" s="2"/>
      <c r="R51" s="2"/>
      <c r="S51" s="2"/>
      <c r="T51" s="2"/>
      <c r="U51" s="2"/>
      <c r="V51" s="2"/>
      <c r="W51" s="2"/>
      <c r="X51" s="2"/>
      <c r="Y51" s="2"/>
      <c r="Z51" s="2"/>
    </row>
    <row r="52" spans="1:26" ht="21" customHeight="1">
      <c r="A52" s="16"/>
      <c r="B52" s="53" t="s">
        <v>35</v>
      </c>
      <c r="C52" s="54">
        <v>0</v>
      </c>
      <c r="D52" s="54">
        <v>0</v>
      </c>
      <c r="E52" s="55">
        <v>1</v>
      </c>
      <c r="F52" s="54">
        <f>PTEP!W38</f>
        <v>0.5</v>
      </c>
      <c r="G52" s="54">
        <f>PTEP!X38</f>
        <v>0.5</v>
      </c>
      <c r="H52" s="55">
        <f t="shared" si="30"/>
        <v>1</v>
      </c>
      <c r="I52" s="61">
        <v>0.5</v>
      </c>
      <c r="J52" s="64">
        <v>0.5</v>
      </c>
      <c r="K52" s="58">
        <f t="shared" si="31"/>
        <v>1</v>
      </c>
      <c r="L52" s="59">
        <f t="shared" ref="L52:M52" si="37">C52+F52+I52</f>
        <v>1</v>
      </c>
      <c r="M52" s="54">
        <f t="shared" si="37"/>
        <v>1</v>
      </c>
      <c r="N52" s="55">
        <f t="shared" si="33"/>
        <v>1</v>
      </c>
      <c r="O52" s="60"/>
      <c r="P52" s="2"/>
      <c r="Q52" s="2"/>
      <c r="R52" s="2"/>
      <c r="S52" s="2"/>
      <c r="T52" s="2"/>
      <c r="U52" s="2"/>
      <c r="V52" s="2"/>
      <c r="W52" s="2"/>
      <c r="X52" s="2"/>
      <c r="Y52" s="2"/>
      <c r="Z52" s="2"/>
    </row>
    <row r="53" spans="1:26" ht="21" customHeight="1">
      <c r="A53" s="16"/>
      <c r="B53" s="65" t="s">
        <v>36</v>
      </c>
      <c r="C53" s="66">
        <f t="shared" ref="C53:D53" si="38">SUM(C48:C52)</f>
        <v>42.629999999999995</v>
      </c>
      <c r="D53" s="66">
        <f t="shared" si="38"/>
        <v>37.96</v>
      </c>
      <c r="E53" s="67">
        <f>D53/C53</f>
        <v>0.890452732817265</v>
      </c>
      <c r="F53" s="66">
        <f t="shared" ref="F53:G53" si="39">SUM(F48:F52)</f>
        <v>39.36</v>
      </c>
      <c r="G53" s="66">
        <f t="shared" si="39"/>
        <v>38.36</v>
      </c>
      <c r="H53" s="67">
        <f t="shared" si="30"/>
        <v>0.97459349593495936</v>
      </c>
      <c r="I53" s="68">
        <f t="shared" ref="I53:J53" si="40">SUM(I48:I52)</f>
        <v>28.709999999999997</v>
      </c>
      <c r="J53" s="66">
        <f t="shared" si="40"/>
        <v>27.909999999999997</v>
      </c>
      <c r="K53" s="67">
        <f t="shared" si="31"/>
        <v>0.97213514454893768</v>
      </c>
      <c r="L53" s="66">
        <f t="shared" ref="L53:M53" si="41">SUM(L48:L52)</f>
        <v>110.7</v>
      </c>
      <c r="M53" s="66">
        <f t="shared" si="41"/>
        <v>104.22999999999999</v>
      </c>
      <c r="N53" s="67">
        <f t="shared" si="33"/>
        <v>0.94155374887082188</v>
      </c>
      <c r="O53" s="60"/>
      <c r="P53" s="2"/>
      <c r="Q53" s="2"/>
      <c r="R53" s="2"/>
      <c r="S53" s="2"/>
      <c r="T53" s="2"/>
      <c r="U53" s="2"/>
      <c r="V53" s="2"/>
      <c r="W53" s="2"/>
      <c r="X53" s="2"/>
      <c r="Y53" s="2"/>
      <c r="Z53" s="2"/>
    </row>
    <row r="54" spans="1:26" ht="15.75" customHeight="1">
      <c r="A54" s="16"/>
      <c r="B54" s="46"/>
      <c r="C54" s="16"/>
      <c r="D54" s="69"/>
      <c r="E54" s="16"/>
      <c r="F54" s="16"/>
      <c r="G54" s="16"/>
      <c r="H54" s="16"/>
      <c r="I54" s="47"/>
      <c r="J54" s="16"/>
      <c r="K54" s="16"/>
      <c r="L54" s="16"/>
      <c r="M54" s="16"/>
      <c r="N54" s="16"/>
      <c r="O54" s="2"/>
    </row>
    <row r="55" spans="1:26" ht="21" customHeight="1">
      <c r="A55" s="16"/>
      <c r="B55" s="50" t="s">
        <v>37</v>
      </c>
      <c r="C55" s="51" t="s">
        <v>16</v>
      </c>
      <c r="D55" s="51" t="s">
        <v>17</v>
      </c>
      <c r="E55" s="51" t="s">
        <v>18</v>
      </c>
      <c r="F55" s="51" t="s">
        <v>16</v>
      </c>
      <c r="G55" s="51" t="s">
        <v>17</v>
      </c>
      <c r="H55" s="51" t="s">
        <v>18</v>
      </c>
      <c r="I55" s="52" t="s">
        <v>16</v>
      </c>
      <c r="J55" s="51" t="s">
        <v>17</v>
      </c>
      <c r="K55" s="51" t="s">
        <v>18</v>
      </c>
      <c r="L55" s="51" t="s">
        <v>16</v>
      </c>
      <c r="M55" s="51" t="s">
        <v>17</v>
      </c>
      <c r="N55" s="51" t="s">
        <v>18</v>
      </c>
      <c r="O55" s="2"/>
      <c r="P55" s="48"/>
      <c r="Q55" s="48"/>
      <c r="R55" s="48"/>
      <c r="S55" s="48"/>
      <c r="T55" s="48"/>
      <c r="U55" s="48"/>
      <c r="V55" s="48"/>
      <c r="W55" s="48"/>
      <c r="X55" s="48"/>
      <c r="Y55" s="48"/>
      <c r="Z55" s="48"/>
    </row>
    <row r="56" spans="1:26" ht="21" customHeight="1">
      <c r="A56" s="16"/>
      <c r="B56" s="53" t="s">
        <v>38</v>
      </c>
      <c r="C56" s="70">
        <v>6</v>
      </c>
      <c r="D56" s="70">
        <v>6</v>
      </c>
      <c r="E56" s="55">
        <v>1</v>
      </c>
      <c r="F56" s="54">
        <f>+PTEP!W40+PTEP!W41+PTEP!W42+PTEP!W43+PTEP!W44+PTEP!W45+PTEP!W46</f>
        <v>4.6100000000000003</v>
      </c>
      <c r="G56" s="54">
        <f>+PTEP!X40+PTEP!X41+PTEP!X42+PTEP!X43+PTEP!X44+PTEP!X45+PTEP!X46</f>
        <v>4.6100000000000003</v>
      </c>
      <c r="H56" s="55">
        <f t="shared" ref="H56:H62" si="42">G56/F56</f>
        <v>1</v>
      </c>
      <c r="I56" s="71">
        <v>8.39</v>
      </c>
      <c r="J56" s="54">
        <v>6.39</v>
      </c>
      <c r="K56" s="72">
        <f t="shared" ref="K56:K58" si="43">J56/I56</f>
        <v>0.76162097735399281</v>
      </c>
      <c r="L56" s="59">
        <f t="shared" ref="L56:M56" si="44">C56+F56+I56</f>
        <v>19</v>
      </c>
      <c r="M56" s="54">
        <f t="shared" si="44"/>
        <v>17</v>
      </c>
      <c r="N56" s="55">
        <f t="shared" ref="N56:N62" si="45">M56/L56</f>
        <v>0.89473684210526316</v>
      </c>
      <c r="O56" s="2"/>
      <c r="P56" s="48"/>
      <c r="Q56" s="48"/>
      <c r="R56" s="48"/>
      <c r="S56" s="48"/>
      <c r="T56" s="48"/>
      <c r="U56" s="48"/>
      <c r="V56" s="48"/>
      <c r="W56" s="48"/>
      <c r="X56" s="48"/>
      <c r="Y56" s="48"/>
      <c r="Z56" s="48"/>
    </row>
    <row r="57" spans="1:26" ht="21" customHeight="1">
      <c r="A57" s="16"/>
      <c r="B57" s="53" t="s">
        <v>39</v>
      </c>
      <c r="C57" s="70">
        <v>13</v>
      </c>
      <c r="D57" s="70">
        <v>12</v>
      </c>
      <c r="E57" s="55">
        <v>0.92300000000000004</v>
      </c>
      <c r="F57" s="54">
        <f>+PTEP!W47+PTEP!W48+PTEP!W49+PTEP!W50</f>
        <v>1.24</v>
      </c>
      <c r="G57" s="54">
        <f>+PTEP!X47+PTEP!X48+PTEP!X49+PTEP!X50</f>
        <v>1.24</v>
      </c>
      <c r="H57" s="55">
        <f t="shared" si="42"/>
        <v>1</v>
      </c>
      <c r="I57" s="71">
        <v>2.76</v>
      </c>
      <c r="J57" s="54">
        <v>2.76</v>
      </c>
      <c r="K57" s="72">
        <f t="shared" si="43"/>
        <v>1</v>
      </c>
      <c r="L57" s="59">
        <f t="shared" ref="L57:M57" si="46">C57+F57+I57</f>
        <v>17</v>
      </c>
      <c r="M57" s="54">
        <f t="shared" si="46"/>
        <v>16</v>
      </c>
      <c r="N57" s="55">
        <f t="shared" si="45"/>
        <v>0.94117647058823528</v>
      </c>
      <c r="O57" s="2"/>
      <c r="P57" s="48"/>
      <c r="Q57" s="48"/>
      <c r="R57" s="48"/>
      <c r="S57" s="48"/>
      <c r="T57" s="48"/>
      <c r="U57" s="48"/>
      <c r="V57" s="48"/>
      <c r="W57" s="48"/>
      <c r="X57" s="48"/>
      <c r="Y57" s="48"/>
      <c r="Z57" s="48"/>
    </row>
    <row r="58" spans="1:26" ht="21" customHeight="1">
      <c r="A58" s="16"/>
      <c r="B58" s="53" t="s">
        <v>40</v>
      </c>
      <c r="C58" s="70">
        <v>1.1000000000000001</v>
      </c>
      <c r="D58" s="70">
        <v>1.1000000000000001</v>
      </c>
      <c r="E58" s="55">
        <v>1</v>
      </c>
      <c r="F58" s="54">
        <f>+PTEP!W51+PTEP!W52+PTEP!W53</f>
        <v>0.66</v>
      </c>
      <c r="G58" s="54">
        <f>+PTEP!X51+PTEP!X52+PTEP!X53</f>
        <v>0</v>
      </c>
      <c r="H58" s="55">
        <f t="shared" si="42"/>
        <v>0</v>
      </c>
      <c r="I58" s="71">
        <v>0.65</v>
      </c>
      <c r="J58" s="54">
        <v>0.65</v>
      </c>
      <c r="K58" s="72">
        <f t="shared" si="43"/>
        <v>1</v>
      </c>
      <c r="L58" s="59">
        <f t="shared" ref="L58:M58" si="47">C58+F58+I58</f>
        <v>2.41</v>
      </c>
      <c r="M58" s="54">
        <f t="shared" si="47"/>
        <v>1.75</v>
      </c>
      <c r="N58" s="55">
        <f t="shared" si="45"/>
        <v>0.72614107883817425</v>
      </c>
      <c r="O58" s="2"/>
      <c r="P58" s="48"/>
      <c r="Q58" s="48"/>
      <c r="R58" s="48"/>
      <c r="S58" s="48"/>
      <c r="T58" s="48"/>
      <c r="U58" s="48"/>
      <c r="V58" s="48"/>
      <c r="W58" s="48"/>
      <c r="X58" s="48"/>
      <c r="Y58" s="48"/>
      <c r="Z58" s="48"/>
    </row>
    <row r="59" spans="1:26" ht="21" customHeight="1">
      <c r="A59" s="16"/>
      <c r="B59" s="53" t="s">
        <v>41</v>
      </c>
      <c r="C59" s="73"/>
      <c r="D59" s="73"/>
      <c r="E59" s="73"/>
      <c r="F59" s="54">
        <f>+PTEP!W54+PTEP!W55+PTEP!W56</f>
        <v>3</v>
      </c>
      <c r="G59" s="54">
        <f>+PTEP!X54+PTEP!X55+PTEP!X56</f>
        <v>0</v>
      </c>
      <c r="H59" s="55">
        <f t="shared" si="42"/>
        <v>0</v>
      </c>
      <c r="I59" s="71">
        <v>0</v>
      </c>
      <c r="J59" s="54">
        <v>0</v>
      </c>
      <c r="K59" s="72">
        <v>1</v>
      </c>
      <c r="L59" s="59">
        <f t="shared" ref="L59:M59" si="48">C59+F59+I59</f>
        <v>3</v>
      </c>
      <c r="M59" s="54">
        <f t="shared" si="48"/>
        <v>0</v>
      </c>
      <c r="N59" s="55">
        <f t="shared" si="45"/>
        <v>0</v>
      </c>
      <c r="O59" s="2"/>
      <c r="P59" s="48"/>
      <c r="Q59" s="48"/>
      <c r="R59" s="48"/>
      <c r="S59" s="48"/>
      <c r="T59" s="48"/>
      <c r="U59" s="48"/>
      <c r="V59" s="48"/>
      <c r="W59" s="48"/>
      <c r="X59" s="48"/>
      <c r="Y59" s="48"/>
      <c r="Z59" s="48"/>
    </row>
    <row r="60" spans="1:26" ht="21" customHeight="1">
      <c r="A60" s="16"/>
      <c r="B60" s="53" t="s">
        <v>42</v>
      </c>
      <c r="C60" s="73"/>
      <c r="D60" s="73"/>
      <c r="E60" s="74"/>
      <c r="F60" s="54">
        <f>+PTEP!W57+PTEP!W58</f>
        <v>1</v>
      </c>
      <c r="G60" s="54">
        <f>+PTEP!X57+PTEP!X58</f>
        <v>1</v>
      </c>
      <c r="H60" s="55">
        <f t="shared" si="42"/>
        <v>1</v>
      </c>
      <c r="I60" s="71">
        <v>1</v>
      </c>
      <c r="J60" s="54">
        <v>1</v>
      </c>
      <c r="K60" s="72">
        <f t="shared" ref="K60:K62" si="49">J60/I60</f>
        <v>1</v>
      </c>
      <c r="L60" s="59">
        <f t="shared" ref="L60:M60" si="50">C60+F60+I60</f>
        <v>2</v>
      </c>
      <c r="M60" s="54">
        <f t="shared" si="50"/>
        <v>2</v>
      </c>
      <c r="N60" s="55">
        <f t="shared" si="45"/>
        <v>1</v>
      </c>
      <c r="O60" s="2"/>
      <c r="P60" s="48"/>
      <c r="Q60" s="48"/>
      <c r="R60" s="48"/>
      <c r="S60" s="48"/>
      <c r="T60" s="48"/>
      <c r="U60" s="48"/>
      <c r="V60" s="48"/>
      <c r="W60" s="48"/>
      <c r="X60" s="48"/>
      <c r="Y60" s="48"/>
      <c r="Z60" s="48"/>
    </row>
    <row r="61" spans="1:26" ht="21" customHeight="1">
      <c r="A61" s="16"/>
      <c r="B61" s="53" t="s">
        <v>43</v>
      </c>
      <c r="C61" s="73"/>
      <c r="D61" s="73"/>
      <c r="E61" s="74"/>
      <c r="F61" s="54">
        <f>+PTEP!W59</f>
        <v>0.66</v>
      </c>
      <c r="G61" s="54">
        <f>+PTEP!X59</f>
        <v>0.66</v>
      </c>
      <c r="H61" s="55">
        <f t="shared" si="42"/>
        <v>1</v>
      </c>
      <c r="I61" s="71">
        <v>0.33</v>
      </c>
      <c r="J61" s="54">
        <v>0.33</v>
      </c>
      <c r="K61" s="72">
        <f t="shared" si="49"/>
        <v>1</v>
      </c>
      <c r="L61" s="59">
        <f t="shared" ref="L61:M61" si="51">C61+F61+I61</f>
        <v>0.99</v>
      </c>
      <c r="M61" s="54">
        <f t="shared" si="51"/>
        <v>0.99</v>
      </c>
      <c r="N61" s="55">
        <f t="shared" si="45"/>
        <v>1</v>
      </c>
      <c r="O61" s="2"/>
      <c r="P61" s="48"/>
      <c r="Q61" s="48"/>
      <c r="R61" s="48"/>
      <c r="S61" s="48"/>
      <c r="T61" s="48"/>
      <c r="U61" s="48"/>
      <c r="V61" s="48"/>
      <c r="W61" s="48"/>
      <c r="X61" s="48"/>
      <c r="Y61" s="48"/>
      <c r="Z61" s="48"/>
    </row>
    <row r="62" spans="1:26" ht="21" customHeight="1">
      <c r="A62" s="16"/>
      <c r="B62" s="65" t="s">
        <v>36</v>
      </c>
      <c r="C62" s="66">
        <f t="shared" ref="C62:D62" si="52">SUM(C56:C61)</f>
        <v>20.100000000000001</v>
      </c>
      <c r="D62" s="66">
        <f t="shared" si="52"/>
        <v>19.100000000000001</v>
      </c>
      <c r="E62" s="67">
        <f>D62/C62</f>
        <v>0.95024875621890548</v>
      </c>
      <c r="F62" s="66">
        <f t="shared" ref="F62:G62" si="53">SUM(F56:F61)</f>
        <v>11.170000000000002</v>
      </c>
      <c r="G62" s="66">
        <f t="shared" si="53"/>
        <v>7.5100000000000007</v>
      </c>
      <c r="H62" s="67">
        <f t="shared" si="42"/>
        <v>0.67233661593554161</v>
      </c>
      <c r="I62" s="68">
        <f t="shared" ref="I62:J62" si="54">SUM(I56:I61)</f>
        <v>13.13</v>
      </c>
      <c r="J62" s="66">
        <f t="shared" si="54"/>
        <v>11.129999999999999</v>
      </c>
      <c r="K62" s="67">
        <f t="shared" si="49"/>
        <v>0.8476770753998476</v>
      </c>
      <c r="L62" s="66">
        <f t="shared" ref="L62:M62" si="55">SUM(L56:L61)</f>
        <v>44.4</v>
      </c>
      <c r="M62" s="66">
        <f t="shared" si="55"/>
        <v>37.74</v>
      </c>
      <c r="N62" s="67">
        <f t="shared" si="45"/>
        <v>0.85000000000000009</v>
      </c>
      <c r="O62" s="60"/>
      <c r="P62" s="2"/>
      <c r="Q62" s="48"/>
      <c r="R62" s="48"/>
      <c r="S62" s="48"/>
      <c r="T62" s="48"/>
      <c r="U62" s="48"/>
      <c r="V62" s="48"/>
      <c r="W62" s="48"/>
      <c r="X62" s="48"/>
      <c r="Y62" s="48"/>
      <c r="Z62" s="48"/>
    </row>
    <row r="63" spans="1:26" ht="15.75" customHeight="1">
      <c r="A63" s="16"/>
      <c r="B63" s="46"/>
      <c r="C63" s="16"/>
      <c r="D63" s="69"/>
      <c r="E63" s="16"/>
      <c r="F63" s="16"/>
      <c r="G63" s="16"/>
      <c r="H63" s="16"/>
      <c r="I63" s="47"/>
      <c r="J63" s="16"/>
      <c r="K63" s="16"/>
      <c r="L63" s="16"/>
      <c r="M63" s="16"/>
      <c r="N63" s="16"/>
      <c r="O63" s="2"/>
    </row>
    <row r="64" spans="1:26" ht="21" customHeight="1">
      <c r="A64" s="16"/>
      <c r="B64" s="50" t="s">
        <v>44</v>
      </c>
      <c r="C64" s="51" t="s">
        <v>16</v>
      </c>
      <c r="D64" s="51" t="s">
        <v>17</v>
      </c>
      <c r="E64" s="51" t="s">
        <v>18</v>
      </c>
      <c r="F64" s="51" t="s">
        <v>16</v>
      </c>
      <c r="G64" s="51" t="s">
        <v>17</v>
      </c>
      <c r="H64" s="51" t="s">
        <v>18</v>
      </c>
      <c r="I64" s="52" t="s">
        <v>16</v>
      </c>
      <c r="J64" s="51" t="s">
        <v>17</v>
      </c>
      <c r="K64" s="51" t="s">
        <v>18</v>
      </c>
      <c r="L64" s="51" t="s">
        <v>16</v>
      </c>
      <c r="M64" s="51" t="s">
        <v>17</v>
      </c>
      <c r="N64" s="51" t="s">
        <v>18</v>
      </c>
      <c r="O64" s="2"/>
      <c r="P64" s="48"/>
      <c r="Q64" s="48"/>
      <c r="R64" s="48"/>
      <c r="S64" s="48"/>
      <c r="T64" s="48"/>
      <c r="U64" s="48"/>
      <c r="V64" s="48"/>
      <c r="W64" s="48"/>
      <c r="X64" s="48"/>
      <c r="Y64" s="48"/>
      <c r="Z64" s="48"/>
    </row>
    <row r="65" spans="1:26" ht="21" customHeight="1">
      <c r="A65" s="16"/>
      <c r="B65" s="46" t="s">
        <v>45</v>
      </c>
      <c r="C65" s="70">
        <v>1</v>
      </c>
      <c r="D65" s="70">
        <v>1</v>
      </c>
      <c r="E65" s="55">
        <v>1</v>
      </c>
      <c r="F65" s="54">
        <f>+PTEP!W61+PTEP!W62+PTEP!W63+PTEP!W64</f>
        <v>2</v>
      </c>
      <c r="G65" s="54">
        <f>+PTEP!X61+PTEP!X62+PTEP!X63+PTEP!X64</f>
        <v>2</v>
      </c>
      <c r="H65" s="55">
        <f t="shared" ref="H65:H71" si="56">G65/F65</f>
        <v>1</v>
      </c>
      <c r="I65" s="75">
        <v>1</v>
      </c>
      <c r="J65" s="76">
        <v>0.75</v>
      </c>
      <c r="K65" s="72">
        <f t="shared" ref="K65:K67" si="57">J65/I65</f>
        <v>0.75</v>
      </c>
      <c r="L65" s="59">
        <f t="shared" ref="L65:M65" si="58">C65+F65+I65</f>
        <v>4</v>
      </c>
      <c r="M65" s="54">
        <f t="shared" si="58"/>
        <v>3.75</v>
      </c>
      <c r="N65" s="55">
        <f t="shared" ref="N65:N71" si="59">M65/L65</f>
        <v>0.9375</v>
      </c>
      <c r="O65" s="2"/>
      <c r="P65" s="48"/>
      <c r="Q65" s="48"/>
      <c r="R65" s="48"/>
      <c r="S65" s="48"/>
      <c r="T65" s="48"/>
      <c r="U65" s="48"/>
      <c r="V65" s="48"/>
      <c r="W65" s="48"/>
      <c r="X65" s="48"/>
      <c r="Y65" s="48"/>
      <c r="Z65" s="48"/>
    </row>
    <row r="66" spans="1:26" ht="21" customHeight="1">
      <c r="A66" s="16"/>
      <c r="B66" s="46" t="s">
        <v>46</v>
      </c>
      <c r="C66" s="70">
        <v>7</v>
      </c>
      <c r="D66" s="70">
        <v>3</v>
      </c>
      <c r="E66" s="55">
        <v>0.42899999999999999</v>
      </c>
      <c r="F66" s="54">
        <f>+PTEP!W65+PTEP!W66+PTEP!W67</f>
        <v>3</v>
      </c>
      <c r="G66" s="54">
        <f>+PTEP!X65+PTEP!X66+PTEP!X67</f>
        <v>3</v>
      </c>
      <c r="H66" s="55">
        <f t="shared" si="56"/>
        <v>1</v>
      </c>
      <c r="I66" s="75">
        <v>1</v>
      </c>
      <c r="J66" s="76">
        <v>1</v>
      </c>
      <c r="K66" s="72">
        <f t="shared" si="57"/>
        <v>1</v>
      </c>
      <c r="L66" s="59">
        <f t="shared" ref="L66:M66" si="60">C66+F66+I66</f>
        <v>11</v>
      </c>
      <c r="M66" s="54">
        <f t="shared" si="60"/>
        <v>7</v>
      </c>
      <c r="N66" s="55">
        <f t="shared" si="59"/>
        <v>0.63636363636363635</v>
      </c>
      <c r="O66" s="2"/>
      <c r="P66" s="48"/>
      <c r="Q66" s="48"/>
      <c r="R66" s="48"/>
      <c r="S66" s="48"/>
      <c r="T66" s="48"/>
      <c r="U66" s="48"/>
      <c r="V66" s="48"/>
      <c r="W66" s="48"/>
      <c r="X66" s="48"/>
      <c r="Y66" s="48"/>
      <c r="Z66" s="48"/>
    </row>
    <row r="67" spans="1:26" ht="21" customHeight="1">
      <c r="A67" s="16"/>
      <c r="B67" s="46" t="s">
        <v>47</v>
      </c>
      <c r="C67" s="70">
        <v>6</v>
      </c>
      <c r="D67" s="70">
        <v>2</v>
      </c>
      <c r="E67" s="55">
        <v>0.33300000000000002</v>
      </c>
      <c r="F67" s="54">
        <f>+PTEP!W68+PTEP!W69</f>
        <v>2</v>
      </c>
      <c r="G67" s="54">
        <f>+PTEP!X68+PTEP!X69</f>
        <v>2</v>
      </c>
      <c r="H67" s="55">
        <f t="shared" si="56"/>
        <v>1</v>
      </c>
      <c r="I67" s="75">
        <v>1</v>
      </c>
      <c r="J67" s="76">
        <v>1</v>
      </c>
      <c r="K67" s="72">
        <f t="shared" si="57"/>
        <v>1</v>
      </c>
      <c r="L67" s="59">
        <f t="shared" ref="L67:M67" si="61">C67+F67+I67</f>
        <v>9</v>
      </c>
      <c r="M67" s="54">
        <f t="shared" si="61"/>
        <v>5</v>
      </c>
      <c r="N67" s="55">
        <f t="shared" si="59"/>
        <v>0.55555555555555558</v>
      </c>
      <c r="O67" s="2"/>
      <c r="P67" s="48"/>
      <c r="Q67" s="48"/>
      <c r="R67" s="48"/>
      <c r="S67" s="48"/>
      <c r="T67" s="48"/>
      <c r="U67" s="48"/>
      <c r="V67" s="48"/>
      <c r="W67" s="48"/>
      <c r="X67" s="48"/>
      <c r="Y67" s="48"/>
      <c r="Z67" s="48"/>
    </row>
    <row r="68" spans="1:26" ht="21" customHeight="1">
      <c r="A68" s="16"/>
      <c r="B68" s="46" t="s">
        <v>48</v>
      </c>
      <c r="C68" s="70">
        <v>2</v>
      </c>
      <c r="D68" s="70">
        <v>1</v>
      </c>
      <c r="E68" s="55">
        <v>0.5</v>
      </c>
      <c r="F68" s="54">
        <f>+PTEP!W70+PTEP!W71+PTEP!W72</f>
        <v>3</v>
      </c>
      <c r="G68" s="54">
        <f>+PTEP!X70+PTEP!X71+PTEP!X72</f>
        <v>3</v>
      </c>
      <c r="H68" s="55">
        <f t="shared" si="56"/>
        <v>1</v>
      </c>
      <c r="I68" s="75">
        <v>3</v>
      </c>
      <c r="J68" s="76">
        <v>3</v>
      </c>
      <c r="K68" s="72">
        <f>J68/J68</f>
        <v>1</v>
      </c>
      <c r="L68" s="59">
        <f t="shared" ref="L68:M68" si="62">C68+F68+I68</f>
        <v>8</v>
      </c>
      <c r="M68" s="54">
        <f t="shared" si="62"/>
        <v>7</v>
      </c>
      <c r="N68" s="55">
        <f t="shared" si="59"/>
        <v>0.875</v>
      </c>
      <c r="O68" s="2"/>
      <c r="P68" s="48"/>
      <c r="Q68" s="48"/>
      <c r="R68" s="48"/>
      <c r="S68" s="48"/>
      <c r="T68" s="48"/>
      <c r="U68" s="48"/>
      <c r="V68" s="48"/>
      <c r="W68" s="48"/>
      <c r="X68" s="48"/>
      <c r="Y68" s="48"/>
      <c r="Z68" s="48"/>
    </row>
    <row r="69" spans="1:26" ht="21" customHeight="1">
      <c r="A69" s="16"/>
      <c r="B69" s="46" t="s">
        <v>49</v>
      </c>
      <c r="C69" s="70">
        <v>0</v>
      </c>
      <c r="D69" s="70">
        <v>0</v>
      </c>
      <c r="E69" s="55">
        <v>1</v>
      </c>
      <c r="F69" s="54">
        <f>+PTEP!W73+PTEP!W74</f>
        <v>2</v>
      </c>
      <c r="G69" s="54">
        <f>+PTEP!X73+PTEP!X74</f>
        <v>2</v>
      </c>
      <c r="H69" s="55">
        <f t="shared" si="56"/>
        <v>1</v>
      </c>
      <c r="I69" s="75">
        <v>1</v>
      </c>
      <c r="J69" s="76">
        <v>1</v>
      </c>
      <c r="K69" s="72">
        <f t="shared" ref="K69:K71" si="63">J69/I69</f>
        <v>1</v>
      </c>
      <c r="L69" s="59">
        <f t="shared" ref="L69:M69" si="64">C69+F69+I69</f>
        <v>3</v>
      </c>
      <c r="M69" s="54">
        <f t="shared" si="64"/>
        <v>3</v>
      </c>
      <c r="N69" s="55">
        <f t="shared" si="59"/>
        <v>1</v>
      </c>
      <c r="O69" s="2"/>
      <c r="P69" s="48"/>
      <c r="Q69" s="48"/>
      <c r="R69" s="48"/>
      <c r="S69" s="48"/>
      <c r="T69" s="48"/>
      <c r="U69" s="48"/>
      <c r="V69" s="48"/>
      <c r="W69" s="48"/>
      <c r="X69" s="48"/>
      <c r="Y69" s="48"/>
      <c r="Z69" s="48"/>
    </row>
    <row r="70" spans="1:26" ht="21" customHeight="1">
      <c r="A70" s="16"/>
      <c r="B70" s="46" t="s">
        <v>50</v>
      </c>
      <c r="C70" s="73"/>
      <c r="D70" s="73"/>
      <c r="E70" s="73"/>
      <c r="F70" s="54">
        <f>+PTEP!W75</f>
        <v>1</v>
      </c>
      <c r="G70" s="54">
        <f>+PTEP!X75</f>
        <v>1</v>
      </c>
      <c r="H70" s="55">
        <f t="shared" si="56"/>
        <v>1</v>
      </c>
      <c r="I70" s="75">
        <v>1</v>
      </c>
      <c r="J70" s="76">
        <v>1</v>
      </c>
      <c r="K70" s="72">
        <f t="shared" si="63"/>
        <v>1</v>
      </c>
      <c r="L70" s="59">
        <f t="shared" ref="L70:M70" si="65">C70+F70+I70</f>
        <v>2</v>
      </c>
      <c r="M70" s="54">
        <f t="shared" si="65"/>
        <v>2</v>
      </c>
      <c r="N70" s="55">
        <f t="shared" si="59"/>
        <v>1</v>
      </c>
      <c r="O70" s="2"/>
      <c r="P70" s="48"/>
      <c r="Q70" s="48"/>
      <c r="R70" s="48"/>
      <c r="S70" s="48"/>
      <c r="T70" s="48"/>
      <c r="U70" s="48"/>
      <c r="V70" s="48"/>
      <c r="W70" s="48"/>
      <c r="X70" s="48"/>
      <c r="Y70" s="48"/>
      <c r="Z70" s="48"/>
    </row>
    <row r="71" spans="1:26" ht="21" customHeight="1">
      <c r="A71" s="16"/>
      <c r="B71" s="65" t="s">
        <v>36</v>
      </c>
      <c r="C71" s="66">
        <f t="shared" ref="C71:D71" si="66">SUM(C65:C70)</f>
        <v>16</v>
      </c>
      <c r="D71" s="66">
        <f t="shared" si="66"/>
        <v>7</v>
      </c>
      <c r="E71" s="67">
        <f>D71/C71</f>
        <v>0.4375</v>
      </c>
      <c r="F71" s="66">
        <f t="shared" ref="F71:G71" si="67">SUM(F65:F70)</f>
        <v>13</v>
      </c>
      <c r="G71" s="66">
        <f t="shared" si="67"/>
        <v>13</v>
      </c>
      <c r="H71" s="67">
        <f t="shared" si="56"/>
        <v>1</v>
      </c>
      <c r="I71" s="68">
        <f t="shared" ref="I71:J71" si="68">SUM(I65:I70)</f>
        <v>8</v>
      </c>
      <c r="J71" s="66">
        <f t="shared" si="68"/>
        <v>7.75</v>
      </c>
      <c r="K71" s="77">
        <f t="shared" si="63"/>
        <v>0.96875</v>
      </c>
      <c r="L71" s="66">
        <f t="shared" ref="L71:M71" si="69">SUM(L65:L70)</f>
        <v>37</v>
      </c>
      <c r="M71" s="66">
        <f t="shared" si="69"/>
        <v>27.75</v>
      </c>
      <c r="N71" s="67">
        <f t="shared" si="59"/>
        <v>0.75</v>
      </c>
      <c r="O71" s="60"/>
      <c r="P71" s="2"/>
      <c r="Q71" s="48"/>
      <c r="R71" s="48"/>
      <c r="S71" s="48"/>
      <c r="T71" s="48"/>
      <c r="U71" s="48"/>
      <c r="V71" s="48"/>
      <c r="W71" s="48"/>
      <c r="X71" s="48"/>
      <c r="Y71" s="48"/>
      <c r="Z71" s="48"/>
    </row>
    <row r="72" spans="1:26" ht="15.75" customHeight="1">
      <c r="A72" s="16"/>
      <c r="B72" s="46"/>
      <c r="C72" s="16"/>
      <c r="D72" s="69"/>
      <c r="E72" s="16"/>
      <c r="F72" s="16"/>
      <c r="G72" s="16"/>
      <c r="H72" s="16"/>
      <c r="I72" s="47"/>
      <c r="J72" s="16"/>
      <c r="K72" s="16"/>
      <c r="L72" s="16"/>
      <c r="M72" s="16"/>
      <c r="N72" s="16"/>
      <c r="O72" s="2"/>
    </row>
    <row r="73" spans="1:26" ht="21" customHeight="1">
      <c r="A73" s="16"/>
      <c r="B73" s="50" t="s">
        <v>51</v>
      </c>
      <c r="C73" s="51" t="s">
        <v>16</v>
      </c>
      <c r="D73" s="51" t="s">
        <v>17</v>
      </c>
      <c r="E73" s="51" t="s">
        <v>18</v>
      </c>
      <c r="F73" s="51" t="s">
        <v>16</v>
      </c>
      <c r="G73" s="51" t="s">
        <v>17</v>
      </c>
      <c r="H73" s="51" t="s">
        <v>18</v>
      </c>
      <c r="I73" s="52" t="s">
        <v>16</v>
      </c>
      <c r="J73" s="51" t="s">
        <v>17</v>
      </c>
      <c r="K73" s="51" t="s">
        <v>18</v>
      </c>
      <c r="L73" s="51" t="s">
        <v>16</v>
      </c>
      <c r="M73" s="51" t="s">
        <v>17</v>
      </c>
      <c r="N73" s="51" t="s">
        <v>18</v>
      </c>
      <c r="O73" s="2"/>
      <c r="P73" s="48"/>
      <c r="Q73" s="48"/>
      <c r="R73" s="48"/>
      <c r="S73" s="48"/>
      <c r="T73" s="48"/>
      <c r="U73" s="48"/>
      <c r="V73" s="48"/>
      <c r="W73" s="48"/>
      <c r="X73" s="48"/>
      <c r="Y73" s="48"/>
      <c r="Z73" s="48"/>
    </row>
    <row r="74" spans="1:26" ht="21" customHeight="1">
      <c r="A74" s="16"/>
      <c r="B74" s="78" t="s">
        <v>52</v>
      </c>
      <c r="C74" s="70">
        <v>0.3</v>
      </c>
      <c r="D74" s="70">
        <v>0.2</v>
      </c>
      <c r="E74" s="55">
        <v>0.8</v>
      </c>
      <c r="F74" s="73"/>
      <c r="G74" s="73"/>
      <c r="H74" s="73"/>
      <c r="I74" s="73"/>
      <c r="J74" s="73"/>
      <c r="K74" s="73"/>
      <c r="L74" s="59">
        <f t="shared" ref="L74:M74" si="70">C74+F74</f>
        <v>0.3</v>
      </c>
      <c r="M74" s="54">
        <f t="shared" si="70"/>
        <v>0.2</v>
      </c>
      <c r="N74" s="55">
        <f t="shared" ref="N74:N76" si="71">M74/L74</f>
        <v>0.66666666666666674</v>
      </c>
      <c r="O74" s="2"/>
      <c r="P74" s="48"/>
      <c r="Q74" s="48"/>
      <c r="R74" s="48"/>
      <c r="S74" s="48"/>
      <c r="T74" s="48"/>
      <c r="U74" s="48"/>
      <c r="V74" s="48"/>
      <c r="W74" s="48"/>
      <c r="X74" s="48"/>
      <c r="Y74" s="48"/>
      <c r="Z74" s="48"/>
    </row>
    <row r="75" spans="1:26" ht="21" customHeight="1">
      <c r="A75" s="16"/>
      <c r="B75" s="78" t="s">
        <v>53</v>
      </c>
      <c r="C75" s="73"/>
      <c r="D75" s="73"/>
      <c r="E75" s="73"/>
      <c r="F75" s="54">
        <f>+PTEP!W77+PTEP!W78+PTEP!W79</f>
        <v>4</v>
      </c>
      <c r="G75" s="54">
        <f>+PTEP!X77+PTEP!X78+PTEP!X79</f>
        <v>8</v>
      </c>
      <c r="H75" s="55">
        <f t="shared" ref="H75:H76" si="72">G75/F75</f>
        <v>2</v>
      </c>
      <c r="I75" s="71">
        <v>2.2999999999999998</v>
      </c>
      <c r="J75" s="54">
        <v>2.2999999999999998</v>
      </c>
      <c r="K75" s="72">
        <f t="shared" ref="K75:K77" si="73">J75/I75</f>
        <v>1</v>
      </c>
      <c r="L75" s="59">
        <f t="shared" ref="L75:M75" si="74">C75+F75+I75</f>
        <v>6.3</v>
      </c>
      <c r="M75" s="54">
        <f t="shared" si="74"/>
        <v>10.3</v>
      </c>
      <c r="N75" s="55">
        <f t="shared" si="71"/>
        <v>1.6349206349206351</v>
      </c>
      <c r="O75" s="2"/>
      <c r="P75" s="48"/>
      <c r="Q75" s="48"/>
      <c r="R75" s="48"/>
      <c r="S75" s="48"/>
      <c r="T75" s="48"/>
      <c r="U75" s="48"/>
      <c r="V75" s="48"/>
      <c r="W75" s="48"/>
      <c r="X75" s="48"/>
      <c r="Y75" s="48"/>
      <c r="Z75" s="48"/>
    </row>
    <row r="76" spans="1:26" ht="21" customHeight="1">
      <c r="A76" s="16"/>
      <c r="B76" s="78" t="s">
        <v>54</v>
      </c>
      <c r="C76" s="73"/>
      <c r="D76" s="73"/>
      <c r="E76" s="73"/>
      <c r="F76" s="54">
        <f>+PTEP!W80</f>
        <v>0.73</v>
      </c>
      <c r="G76" s="54">
        <f>+PTEP!X80</f>
        <v>0.82</v>
      </c>
      <c r="H76" s="55">
        <f t="shared" si="72"/>
        <v>1.1232876712328768</v>
      </c>
      <c r="I76" s="71">
        <v>0.27</v>
      </c>
      <c r="J76" s="54">
        <v>0.27</v>
      </c>
      <c r="K76" s="72">
        <f t="shared" si="73"/>
        <v>1</v>
      </c>
      <c r="L76" s="59">
        <f t="shared" ref="L76:M76" si="75">F76+I76</f>
        <v>1</v>
      </c>
      <c r="M76" s="54">
        <f t="shared" si="75"/>
        <v>1.0899999999999999</v>
      </c>
      <c r="N76" s="55">
        <f t="shared" si="71"/>
        <v>1.0899999999999999</v>
      </c>
      <c r="O76" s="2"/>
      <c r="P76" s="48"/>
      <c r="Q76" s="48"/>
      <c r="R76" s="48"/>
      <c r="S76" s="48"/>
      <c r="T76" s="48"/>
      <c r="U76" s="48"/>
      <c r="V76" s="48"/>
      <c r="W76" s="48"/>
      <c r="X76" s="48"/>
      <c r="Y76" s="48"/>
      <c r="Z76" s="48"/>
    </row>
    <row r="77" spans="1:26" ht="21" customHeight="1">
      <c r="A77" s="16"/>
      <c r="B77" s="65" t="s">
        <v>36</v>
      </c>
      <c r="C77" s="66">
        <f t="shared" ref="C77:D77" si="76">SUM(C74:C76)</f>
        <v>0.3</v>
      </c>
      <c r="D77" s="66">
        <f t="shared" si="76"/>
        <v>0.2</v>
      </c>
      <c r="E77" s="67">
        <f>SUM(E74)</f>
        <v>0.8</v>
      </c>
      <c r="F77" s="66">
        <f t="shared" ref="F77:G77" si="77">SUM(F74:F76)</f>
        <v>4.7300000000000004</v>
      </c>
      <c r="G77" s="66">
        <f t="shared" si="77"/>
        <v>8.82</v>
      </c>
      <c r="H77" s="67">
        <f>+G77/F77</f>
        <v>1.8646934460887947</v>
      </c>
      <c r="I77" s="68">
        <f t="shared" ref="I77:J77" si="78">SUM(I74:I76)</f>
        <v>2.57</v>
      </c>
      <c r="J77" s="66">
        <f t="shared" si="78"/>
        <v>2.57</v>
      </c>
      <c r="K77" s="67">
        <f t="shared" si="73"/>
        <v>1</v>
      </c>
      <c r="L77" s="66">
        <f t="shared" ref="L77:M77" si="79">SUM(L74:L76)</f>
        <v>7.6</v>
      </c>
      <c r="M77" s="66">
        <f t="shared" si="79"/>
        <v>11.59</v>
      </c>
      <c r="N77" s="67">
        <f>+M77/L77</f>
        <v>1.5250000000000001</v>
      </c>
      <c r="O77" s="2"/>
      <c r="P77" s="2"/>
      <c r="Q77" s="48"/>
      <c r="R77" s="48"/>
      <c r="S77" s="48"/>
      <c r="T77" s="48"/>
      <c r="U77" s="48"/>
      <c r="V77" s="48"/>
      <c r="W77" s="48"/>
      <c r="X77" s="48"/>
      <c r="Y77" s="48"/>
      <c r="Z77" s="48"/>
    </row>
    <row r="78" spans="1:26" ht="15.75" customHeight="1">
      <c r="A78" s="16"/>
      <c r="B78" s="46"/>
      <c r="C78" s="16"/>
      <c r="D78" s="69"/>
      <c r="E78" s="16"/>
      <c r="F78" s="16"/>
      <c r="G78" s="16"/>
      <c r="H78" s="16"/>
      <c r="I78" s="47"/>
      <c r="J78" s="16"/>
      <c r="K78" s="16"/>
      <c r="L78" s="16"/>
      <c r="M78" s="16"/>
      <c r="N78" s="16"/>
      <c r="O78" s="2"/>
    </row>
    <row r="79" spans="1:26" ht="21" customHeight="1">
      <c r="A79" s="16"/>
      <c r="B79" s="50" t="s">
        <v>55</v>
      </c>
      <c r="C79" s="51" t="s">
        <v>16</v>
      </c>
      <c r="D79" s="51" t="s">
        <v>17</v>
      </c>
      <c r="E79" s="51" t="s">
        <v>18</v>
      </c>
      <c r="F79" s="51" t="s">
        <v>16</v>
      </c>
      <c r="G79" s="51" t="s">
        <v>17</v>
      </c>
      <c r="H79" s="51" t="s">
        <v>18</v>
      </c>
      <c r="I79" s="52" t="s">
        <v>16</v>
      </c>
      <c r="J79" s="51" t="s">
        <v>17</v>
      </c>
      <c r="K79" s="51" t="s">
        <v>18</v>
      </c>
      <c r="L79" s="51" t="s">
        <v>16</v>
      </c>
      <c r="M79" s="51" t="s">
        <v>17</v>
      </c>
      <c r="N79" s="51" t="s">
        <v>18</v>
      </c>
      <c r="O79" s="2"/>
      <c r="P79" s="48"/>
      <c r="Q79" s="48"/>
      <c r="R79" s="48"/>
      <c r="S79" s="48"/>
      <c r="T79" s="48"/>
      <c r="U79" s="48"/>
      <c r="V79" s="48"/>
      <c r="W79" s="48"/>
      <c r="X79" s="48"/>
      <c r="Y79" s="48"/>
      <c r="Z79" s="48"/>
    </row>
    <row r="80" spans="1:26" ht="21" customHeight="1">
      <c r="A80" s="16"/>
      <c r="B80" s="46" t="s">
        <v>56</v>
      </c>
      <c r="C80" s="73"/>
      <c r="D80" s="73"/>
      <c r="E80" s="73"/>
      <c r="F80" s="79">
        <f>PTEP!W82+PTEP!W83</f>
        <v>1.33</v>
      </c>
      <c r="G80" s="79">
        <f>PTEP!X82+PTEP!X83</f>
        <v>2.33</v>
      </c>
      <c r="H80" s="55">
        <f t="shared" ref="H80:H81" si="80">G80/F80</f>
        <v>1.7518796992481203</v>
      </c>
      <c r="I80" s="80"/>
      <c r="J80" s="81"/>
      <c r="K80" s="74"/>
      <c r="L80" s="59">
        <f t="shared" ref="L80:M80" si="81">C80+F80</f>
        <v>1.33</v>
      </c>
      <c r="M80" s="54">
        <f t="shared" si="81"/>
        <v>2.33</v>
      </c>
      <c r="N80" s="55">
        <f t="shared" ref="N80:N81" si="82">M80/L80</f>
        <v>1.7518796992481203</v>
      </c>
      <c r="O80" s="2"/>
      <c r="P80" s="48"/>
      <c r="Q80" s="48"/>
      <c r="R80" s="48"/>
      <c r="S80" s="48"/>
      <c r="T80" s="48"/>
      <c r="U80" s="48"/>
      <c r="V80" s="48"/>
      <c r="W80" s="48"/>
      <c r="X80" s="48"/>
      <c r="Y80" s="48"/>
      <c r="Z80" s="48"/>
    </row>
    <row r="81" spans="1:26" ht="21" customHeight="1">
      <c r="A81" s="16"/>
      <c r="B81" s="46" t="s">
        <v>57</v>
      </c>
      <c r="C81" s="73"/>
      <c r="D81" s="73"/>
      <c r="E81" s="73"/>
      <c r="F81" s="79">
        <f>PTEP!W84+PTEP!W85</f>
        <v>0.66</v>
      </c>
      <c r="G81" s="79">
        <f>PTEP!X84+PTEP!X85</f>
        <v>0.66</v>
      </c>
      <c r="H81" s="55">
        <f t="shared" si="80"/>
        <v>1</v>
      </c>
      <c r="I81" s="75">
        <v>2</v>
      </c>
      <c r="J81" s="76">
        <v>2</v>
      </c>
      <c r="K81" s="55">
        <f t="shared" ref="K81:K82" si="83">J81/I81</f>
        <v>1</v>
      </c>
      <c r="L81" s="59">
        <f t="shared" ref="L81:M81" si="84">C81+F81+I81</f>
        <v>2.66</v>
      </c>
      <c r="M81" s="54">
        <f t="shared" si="84"/>
        <v>2.66</v>
      </c>
      <c r="N81" s="55">
        <f t="shared" si="82"/>
        <v>1</v>
      </c>
      <c r="O81" s="2"/>
      <c r="P81" s="48"/>
      <c r="Q81" s="48"/>
      <c r="R81" s="48"/>
      <c r="S81" s="48"/>
      <c r="T81" s="48"/>
      <c r="U81" s="48"/>
      <c r="V81" s="48"/>
      <c r="W81" s="48"/>
      <c r="X81" s="48"/>
      <c r="Y81" s="48"/>
      <c r="Z81" s="48"/>
    </row>
    <row r="82" spans="1:26" ht="21" customHeight="1">
      <c r="A82" s="16"/>
      <c r="B82" s="46" t="s">
        <v>58</v>
      </c>
      <c r="C82" s="73"/>
      <c r="D82" s="73"/>
      <c r="E82" s="73"/>
      <c r="F82" s="82">
        <v>0</v>
      </c>
      <c r="G82" s="82">
        <v>0</v>
      </c>
      <c r="H82" s="83">
        <v>1</v>
      </c>
      <c r="I82" s="75">
        <v>1</v>
      </c>
      <c r="J82" s="76">
        <v>1</v>
      </c>
      <c r="K82" s="55">
        <f t="shared" si="83"/>
        <v>1</v>
      </c>
      <c r="L82" s="59">
        <f t="shared" ref="L82:M82" si="85">C82+F82+I82</f>
        <v>1</v>
      </c>
      <c r="M82" s="54">
        <f t="shared" si="85"/>
        <v>1</v>
      </c>
      <c r="N82" s="55">
        <v>1</v>
      </c>
      <c r="O82" s="2"/>
      <c r="P82" s="48"/>
      <c r="Q82" s="48"/>
      <c r="R82" s="48"/>
      <c r="S82" s="48"/>
      <c r="T82" s="48"/>
      <c r="U82" s="48"/>
      <c r="V82" s="48"/>
      <c r="W82" s="48"/>
      <c r="X82" s="48"/>
      <c r="Y82" s="48"/>
      <c r="Z82" s="48"/>
    </row>
    <row r="83" spans="1:26" ht="21" customHeight="1">
      <c r="A83" s="16"/>
      <c r="B83" s="65" t="s">
        <v>36</v>
      </c>
      <c r="C83" s="66">
        <f t="shared" ref="C83:D83" si="86">SUM(C80:C82)</f>
        <v>0</v>
      </c>
      <c r="D83" s="66">
        <f t="shared" si="86"/>
        <v>0</v>
      </c>
      <c r="E83" s="67">
        <v>0</v>
      </c>
      <c r="F83" s="84">
        <f t="shared" ref="F83:G83" si="87">SUM(F80:F82)</f>
        <v>1.9900000000000002</v>
      </c>
      <c r="G83" s="84">
        <f t="shared" si="87"/>
        <v>2.99</v>
      </c>
      <c r="H83" s="85">
        <f>G83/F83</f>
        <v>1.5025125628140703</v>
      </c>
      <c r="I83" s="68">
        <f t="shared" ref="I83:J83" si="88">SUM(I80:I82)</f>
        <v>3</v>
      </c>
      <c r="J83" s="66">
        <f t="shared" si="88"/>
        <v>3</v>
      </c>
      <c r="K83" s="67">
        <v>0</v>
      </c>
      <c r="L83" s="66">
        <f t="shared" ref="L83:M83" si="89">SUM(L80:L82)</f>
        <v>4.99</v>
      </c>
      <c r="M83" s="66">
        <f t="shared" si="89"/>
        <v>5.99</v>
      </c>
      <c r="N83" s="67">
        <f>+M83/L83</f>
        <v>1.2004008016032064</v>
      </c>
      <c r="O83" s="60"/>
      <c r="P83" s="2"/>
      <c r="Q83" s="48"/>
      <c r="R83" s="48"/>
      <c r="S83" s="48"/>
      <c r="T83" s="48"/>
      <c r="U83" s="48"/>
      <c r="V83" s="48"/>
      <c r="W83" s="48"/>
      <c r="X83" s="48"/>
      <c r="Y83" s="48"/>
      <c r="Z83" s="48"/>
    </row>
    <row r="84" spans="1:26" ht="15.75" customHeight="1">
      <c r="A84" s="16"/>
      <c r="B84" s="46"/>
      <c r="C84" s="16"/>
      <c r="D84" s="69"/>
      <c r="E84" s="16"/>
      <c r="F84" s="16"/>
      <c r="G84" s="16"/>
      <c r="H84" s="16"/>
      <c r="I84" s="47"/>
      <c r="J84" s="16"/>
      <c r="K84" s="16"/>
      <c r="L84" s="16"/>
      <c r="M84" s="16"/>
      <c r="N84" s="16"/>
      <c r="O84" s="2"/>
    </row>
    <row r="85" spans="1:26" ht="21" customHeight="1">
      <c r="A85" s="16"/>
      <c r="B85" s="50" t="s">
        <v>59</v>
      </c>
      <c r="C85" s="51" t="s">
        <v>16</v>
      </c>
      <c r="D85" s="51" t="s">
        <v>17</v>
      </c>
      <c r="E85" s="51" t="s">
        <v>18</v>
      </c>
      <c r="F85" s="51" t="s">
        <v>16</v>
      </c>
      <c r="G85" s="51" t="s">
        <v>17</v>
      </c>
      <c r="H85" s="51" t="s">
        <v>18</v>
      </c>
      <c r="I85" s="52" t="s">
        <v>16</v>
      </c>
      <c r="J85" s="51" t="s">
        <v>17</v>
      </c>
      <c r="K85" s="51" t="s">
        <v>18</v>
      </c>
      <c r="L85" s="51" t="s">
        <v>16</v>
      </c>
      <c r="M85" s="51" t="s">
        <v>17</v>
      </c>
      <c r="N85" s="51" t="s">
        <v>18</v>
      </c>
      <c r="O85" s="2"/>
      <c r="P85" s="48"/>
      <c r="Q85" s="48"/>
      <c r="R85" s="48"/>
      <c r="S85" s="48"/>
      <c r="T85" s="48"/>
      <c r="U85" s="48"/>
      <c r="V85" s="48"/>
      <c r="W85" s="48"/>
      <c r="X85" s="48"/>
      <c r="Y85" s="48"/>
      <c r="Z85" s="48"/>
    </row>
    <row r="86" spans="1:26" ht="21" customHeight="1">
      <c r="A86" s="16"/>
      <c r="B86" s="46" t="s">
        <v>60</v>
      </c>
      <c r="C86" s="73"/>
      <c r="D86" s="73"/>
      <c r="E86" s="73"/>
      <c r="F86" s="79">
        <f>+PTEP!W88</f>
        <v>1</v>
      </c>
      <c r="G86" s="79">
        <f>+PTEP!X88</f>
        <v>1</v>
      </c>
      <c r="H86" s="55">
        <v>1</v>
      </c>
      <c r="I86" s="75">
        <v>1</v>
      </c>
      <c r="J86" s="76">
        <v>1</v>
      </c>
      <c r="K86" s="55">
        <f>J86/I86</f>
        <v>1</v>
      </c>
      <c r="L86" s="59">
        <f t="shared" ref="L86:M86" si="90">F86+I86</f>
        <v>2</v>
      </c>
      <c r="M86" s="54">
        <f t="shared" si="90"/>
        <v>2</v>
      </c>
      <c r="N86" s="55">
        <f t="shared" ref="N86:N88" si="91">M86/L86</f>
        <v>1</v>
      </c>
      <c r="O86" s="2"/>
      <c r="P86" s="48"/>
      <c r="Q86" s="48"/>
      <c r="R86" s="48"/>
      <c r="S86" s="48"/>
      <c r="T86" s="48"/>
      <c r="U86" s="48"/>
      <c r="V86" s="48"/>
      <c r="W86" s="48"/>
      <c r="X86" s="48"/>
      <c r="Y86" s="48"/>
      <c r="Z86" s="48"/>
    </row>
    <row r="87" spans="1:26" ht="21" customHeight="1">
      <c r="A87" s="16"/>
      <c r="B87" s="46" t="s">
        <v>61</v>
      </c>
      <c r="C87" s="73"/>
      <c r="D87" s="73"/>
      <c r="E87" s="73"/>
      <c r="F87" s="79">
        <f>+PTEP!W89</f>
        <v>1</v>
      </c>
      <c r="G87" s="79">
        <f>+PTEP!X89</f>
        <v>1</v>
      </c>
      <c r="H87" s="55">
        <v>1</v>
      </c>
      <c r="I87" s="80"/>
      <c r="J87" s="81"/>
      <c r="K87" s="74"/>
      <c r="L87" s="59">
        <f t="shared" ref="L87:M87" si="92">F87+I87</f>
        <v>1</v>
      </c>
      <c r="M87" s="54">
        <f t="shared" si="92"/>
        <v>1</v>
      </c>
      <c r="N87" s="55">
        <f t="shared" si="91"/>
        <v>1</v>
      </c>
      <c r="O87" s="2"/>
      <c r="P87" s="48"/>
      <c r="Q87" s="48"/>
      <c r="R87" s="48"/>
      <c r="S87" s="48"/>
      <c r="T87" s="48"/>
      <c r="U87" s="48"/>
      <c r="V87" s="48"/>
      <c r="W87" s="48"/>
      <c r="X87" s="48"/>
      <c r="Y87" s="48"/>
      <c r="Z87" s="48"/>
    </row>
    <row r="88" spans="1:26" ht="21" customHeight="1">
      <c r="A88" s="16"/>
      <c r="B88" s="46" t="s">
        <v>62</v>
      </c>
      <c r="C88" s="73"/>
      <c r="D88" s="73"/>
      <c r="E88" s="73"/>
      <c r="F88" s="79">
        <f>+PTEP!W90</f>
        <v>1</v>
      </c>
      <c r="G88" s="79">
        <f>+PTEP!X90</f>
        <v>1</v>
      </c>
      <c r="H88" s="55">
        <v>1</v>
      </c>
      <c r="I88" s="80"/>
      <c r="J88" s="81"/>
      <c r="K88" s="74"/>
      <c r="L88" s="59">
        <f t="shared" ref="L88:M88" si="93">F88+I88</f>
        <v>1</v>
      </c>
      <c r="M88" s="54">
        <f t="shared" si="93"/>
        <v>1</v>
      </c>
      <c r="N88" s="55">
        <f t="shared" si="91"/>
        <v>1</v>
      </c>
      <c r="O88" s="2"/>
      <c r="P88" s="48"/>
      <c r="Q88" s="48"/>
      <c r="R88" s="48"/>
      <c r="S88" s="48"/>
      <c r="T88" s="48"/>
      <c r="U88" s="48"/>
      <c r="V88" s="48"/>
      <c r="W88" s="48"/>
      <c r="X88" s="48"/>
      <c r="Y88" s="48"/>
      <c r="Z88" s="48"/>
    </row>
    <row r="89" spans="1:26" ht="21" customHeight="1">
      <c r="A89" s="16"/>
      <c r="B89" s="65" t="s">
        <v>36</v>
      </c>
      <c r="C89" s="66">
        <f t="shared" ref="C89:D89" si="94">SUM(C86:C88)</f>
        <v>0</v>
      </c>
      <c r="D89" s="66">
        <f t="shared" si="94"/>
        <v>0</v>
      </c>
      <c r="E89" s="67">
        <v>0</v>
      </c>
      <c r="F89" s="84">
        <f t="shared" ref="F89:G89" si="95">SUM(F86:F88)</f>
        <v>3</v>
      </c>
      <c r="G89" s="84">
        <f t="shared" si="95"/>
        <v>3</v>
      </c>
      <c r="H89" s="85">
        <f>G89/F89</f>
        <v>1</v>
      </c>
      <c r="I89" s="68">
        <f t="shared" ref="I89:J89" si="96">SUM(I86:I88)</f>
        <v>1</v>
      </c>
      <c r="J89" s="66">
        <f t="shared" si="96"/>
        <v>1</v>
      </c>
      <c r="K89" s="67">
        <f>J89/I89</f>
        <v>1</v>
      </c>
      <c r="L89" s="66">
        <f t="shared" ref="L89:M89" si="97">SUM(L86:L88)</f>
        <v>4</v>
      </c>
      <c r="M89" s="66">
        <f t="shared" si="97"/>
        <v>4</v>
      </c>
      <c r="N89" s="67">
        <f>+M89/L89</f>
        <v>1</v>
      </c>
      <c r="O89" s="60"/>
      <c r="P89" s="2"/>
      <c r="Q89" s="48"/>
      <c r="R89" s="48"/>
      <c r="S89" s="48"/>
      <c r="T89" s="48"/>
      <c r="U89" s="48"/>
      <c r="V89" s="48"/>
      <c r="W89" s="48"/>
      <c r="X89" s="48"/>
      <c r="Y89" s="48"/>
      <c r="Z89" s="48"/>
    </row>
    <row r="90" spans="1:26" ht="15.75" customHeight="1">
      <c r="A90" s="16"/>
      <c r="B90" s="46"/>
      <c r="C90" s="16"/>
      <c r="D90" s="69"/>
      <c r="E90" s="16"/>
      <c r="F90" s="16"/>
      <c r="G90" s="16"/>
      <c r="H90" s="16"/>
      <c r="I90" s="47"/>
      <c r="J90" s="16"/>
      <c r="K90" s="16"/>
      <c r="L90" s="16"/>
      <c r="M90" s="16"/>
      <c r="N90" s="16"/>
      <c r="O90" s="2"/>
    </row>
    <row r="91" spans="1:26" ht="21" customHeight="1">
      <c r="A91" s="16"/>
      <c r="B91" s="50" t="s">
        <v>63</v>
      </c>
      <c r="C91" s="51" t="s">
        <v>16</v>
      </c>
      <c r="D91" s="51" t="s">
        <v>17</v>
      </c>
      <c r="E91" s="51" t="s">
        <v>18</v>
      </c>
      <c r="F91" s="51" t="s">
        <v>16</v>
      </c>
      <c r="G91" s="51" t="s">
        <v>17</v>
      </c>
      <c r="H91" s="51" t="s">
        <v>18</v>
      </c>
      <c r="I91" s="52" t="s">
        <v>16</v>
      </c>
      <c r="J91" s="51" t="s">
        <v>17</v>
      </c>
      <c r="K91" s="51" t="s">
        <v>18</v>
      </c>
      <c r="L91" s="51" t="s">
        <v>16</v>
      </c>
      <c r="M91" s="51" t="s">
        <v>17</v>
      </c>
      <c r="N91" s="51" t="s">
        <v>18</v>
      </c>
      <c r="O91" s="2"/>
      <c r="P91" s="48"/>
      <c r="Q91" s="48"/>
      <c r="R91" s="48"/>
      <c r="S91" s="48"/>
      <c r="T91" s="48"/>
      <c r="U91" s="48"/>
      <c r="V91" s="48"/>
      <c r="W91" s="48"/>
      <c r="X91" s="48"/>
      <c r="Y91" s="48"/>
      <c r="Z91" s="48"/>
    </row>
    <row r="92" spans="1:26" ht="21" customHeight="1">
      <c r="A92" s="16"/>
      <c r="B92" s="46" t="s">
        <v>64</v>
      </c>
      <c r="C92" s="73"/>
      <c r="D92" s="73"/>
      <c r="E92" s="73"/>
      <c r="F92" s="79">
        <f>+PTEP!W92+PTEP!W93</f>
        <v>2</v>
      </c>
      <c r="G92" s="79">
        <f>+PTEP!X92+PTEP!X93</f>
        <v>1</v>
      </c>
      <c r="H92" s="55">
        <f t="shared" ref="H92:H95" si="98">G92/F92</f>
        <v>0.5</v>
      </c>
      <c r="I92" s="75">
        <v>1</v>
      </c>
      <c r="J92" s="76">
        <v>1</v>
      </c>
      <c r="K92" s="55">
        <f>I92/J92</f>
        <v>1</v>
      </c>
      <c r="L92" s="59">
        <f t="shared" ref="L92:M92" si="99">F92+I92</f>
        <v>3</v>
      </c>
      <c r="M92" s="59">
        <f t="shared" si="99"/>
        <v>2</v>
      </c>
      <c r="N92" s="55">
        <f t="shared" ref="N92:N95" si="100">M92/L92</f>
        <v>0.66666666666666663</v>
      </c>
      <c r="O92" s="2"/>
      <c r="P92" s="48"/>
      <c r="Q92" s="48"/>
      <c r="R92" s="48"/>
      <c r="S92" s="48"/>
      <c r="T92" s="48"/>
      <c r="U92" s="48"/>
      <c r="V92" s="48"/>
      <c r="W92" s="48"/>
      <c r="X92" s="48"/>
      <c r="Y92" s="48"/>
      <c r="Z92" s="48"/>
    </row>
    <row r="93" spans="1:26" ht="21" customHeight="1">
      <c r="A93" s="16"/>
      <c r="B93" s="46" t="s">
        <v>65</v>
      </c>
      <c r="C93" s="73"/>
      <c r="D93" s="73"/>
      <c r="E93" s="73"/>
      <c r="F93" s="79">
        <f>+PTEP!W94+PTEP!W95</f>
        <v>2</v>
      </c>
      <c r="G93" s="79">
        <f>+PTEP!X94+PTEP!X95</f>
        <v>2</v>
      </c>
      <c r="H93" s="55">
        <f t="shared" si="98"/>
        <v>1</v>
      </c>
      <c r="I93" s="80"/>
      <c r="J93" s="81"/>
      <c r="K93" s="74"/>
      <c r="L93" s="59">
        <f t="shared" ref="L93:M93" si="101">F93+I93</f>
        <v>2</v>
      </c>
      <c r="M93" s="59">
        <f t="shared" si="101"/>
        <v>2</v>
      </c>
      <c r="N93" s="55">
        <f t="shared" si="100"/>
        <v>1</v>
      </c>
      <c r="O93" s="2"/>
      <c r="P93" s="48"/>
      <c r="Q93" s="48"/>
      <c r="R93" s="48"/>
      <c r="S93" s="48"/>
      <c r="T93" s="48"/>
      <c r="U93" s="48"/>
      <c r="V93" s="48"/>
      <c r="W93" s="48"/>
      <c r="X93" s="48"/>
      <c r="Y93" s="48"/>
      <c r="Z93" s="48"/>
    </row>
    <row r="94" spans="1:26" ht="21" customHeight="1">
      <c r="A94" s="16"/>
      <c r="B94" s="46" t="s">
        <v>66</v>
      </c>
      <c r="C94" s="73"/>
      <c r="D94" s="73"/>
      <c r="E94" s="73"/>
      <c r="F94" s="79">
        <f>+PTEP!W96</f>
        <v>1</v>
      </c>
      <c r="G94" s="79">
        <f>+PTEP!X96</f>
        <v>1</v>
      </c>
      <c r="H94" s="55">
        <f t="shared" si="98"/>
        <v>1</v>
      </c>
      <c r="I94" s="80"/>
      <c r="J94" s="81"/>
      <c r="K94" s="74"/>
      <c r="L94" s="59">
        <f t="shared" ref="L94:M94" si="102">F94+I94</f>
        <v>1</v>
      </c>
      <c r="M94" s="59">
        <f t="shared" si="102"/>
        <v>1</v>
      </c>
      <c r="N94" s="55">
        <f t="shared" si="100"/>
        <v>1</v>
      </c>
      <c r="O94" s="2"/>
      <c r="P94" s="48"/>
      <c r="Q94" s="48"/>
      <c r="R94" s="48"/>
      <c r="S94" s="48"/>
      <c r="T94" s="48"/>
      <c r="U94" s="48"/>
      <c r="V94" s="48"/>
      <c r="W94" s="48"/>
      <c r="X94" s="48"/>
      <c r="Y94" s="48"/>
      <c r="Z94" s="48"/>
    </row>
    <row r="95" spans="1:26" ht="21" customHeight="1">
      <c r="A95" s="16"/>
      <c r="B95" s="46" t="s">
        <v>67</v>
      </c>
      <c r="C95" s="73"/>
      <c r="D95" s="73"/>
      <c r="E95" s="73"/>
      <c r="F95" s="79">
        <f>+PTEP!W97+PTEP!W98</f>
        <v>3</v>
      </c>
      <c r="G95" s="79">
        <f>+PTEP!X97+PTEP!X98</f>
        <v>2</v>
      </c>
      <c r="H95" s="55">
        <f t="shared" si="98"/>
        <v>0.66666666666666663</v>
      </c>
      <c r="I95" s="75">
        <v>1</v>
      </c>
      <c r="J95" s="76">
        <v>0</v>
      </c>
      <c r="K95" s="86">
        <v>0</v>
      </c>
      <c r="L95" s="59">
        <f t="shared" ref="L95:M95" si="103">F95+I95</f>
        <v>4</v>
      </c>
      <c r="M95" s="59">
        <f t="shared" si="103"/>
        <v>2</v>
      </c>
      <c r="N95" s="55">
        <f t="shared" si="100"/>
        <v>0.5</v>
      </c>
      <c r="O95" s="2"/>
      <c r="P95" s="48"/>
      <c r="Q95" s="48"/>
      <c r="R95" s="48"/>
      <c r="S95" s="48"/>
      <c r="T95" s="48"/>
      <c r="U95" s="48"/>
      <c r="V95" s="48"/>
      <c r="W95" s="48"/>
      <c r="X95" s="48"/>
      <c r="Y95" s="48"/>
      <c r="Z95" s="48"/>
    </row>
    <row r="96" spans="1:26" ht="21" customHeight="1">
      <c r="A96" s="16"/>
      <c r="B96" s="46" t="s">
        <v>68</v>
      </c>
      <c r="C96" s="73"/>
      <c r="D96" s="73"/>
      <c r="E96" s="73"/>
      <c r="F96" s="87">
        <f>+PTEP!W99</f>
        <v>0</v>
      </c>
      <c r="G96" s="87">
        <f>+PTEP!X99</f>
        <v>0</v>
      </c>
      <c r="H96" s="55">
        <v>1</v>
      </c>
      <c r="I96" s="88">
        <v>1</v>
      </c>
      <c r="J96" s="89">
        <v>1</v>
      </c>
      <c r="K96" s="55">
        <f>I96/J96</f>
        <v>1</v>
      </c>
      <c r="L96" s="59">
        <f t="shared" ref="L96:M96" si="104">F96+I96</f>
        <v>1</v>
      </c>
      <c r="M96" s="59">
        <f t="shared" si="104"/>
        <v>1</v>
      </c>
      <c r="N96" s="55">
        <v>1</v>
      </c>
      <c r="O96" s="90"/>
      <c r="P96" s="48"/>
      <c r="Q96" s="48"/>
      <c r="R96" s="48"/>
      <c r="S96" s="48"/>
      <c r="T96" s="48"/>
      <c r="U96" s="48"/>
      <c r="V96" s="48"/>
      <c r="W96" s="48"/>
      <c r="X96" s="48"/>
      <c r="Y96" s="48"/>
      <c r="Z96" s="48"/>
    </row>
    <row r="97" spans="1:26" ht="21" customHeight="1">
      <c r="A97" s="16"/>
      <c r="B97" s="65" t="s">
        <v>36</v>
      </c>
      <c r="C97" s="66">
        <f t="shared" ref="C97:D97" si="105">SUM(C92:C96)</f>
        <v>0</v>
      </c>
      <c r="D97" s="66">
        <f t="shared" si="105"/>
        <v>0</v>
      </c>
      <c r="E97" s="67">
        <v>0</v>
      </c>
      <c r="F97" s="84">
        <f t="shared" ref="F97:G97" si="106">SUM(F92:F96)</f>
        <v>8</v>
      </c>
      <c r="G97" s="84">
        <f t="shared" si="106"/>
        <v>6</v>
      </c>
      <c r="H97" s="67">
        <f>+G97/F97</f>
        <v>0.75</v>
      </c>
      <c r="I97" s="68">
        <f t="shared" ref="I97:J97" si="107">SUM(I92:I96)</f>
        <v>3</v>
      </c>
      <c r="J97" s="66">
        <f t="shared" si="107"/>
        <v>2</v>
      </c>
      <c r="K97" s="67">
        <f>J97/I97</f>
        <v>0.66666666666666663</v>
      </c>
      <c r="L97" s="66">
        <f t="shared" ref="L97:M97" si="108">SUM(L92:L96)</f>
        <v>11</v>
      </c>
      <c r="M97" s="66">
        <f t="shared" si="108"/>
        <v>8</v>
      </c>
      <c r="N97" s="67">
        <f>+M97/L97</f>
        <v>0.72727272727272729</v>
      </c>
      <c r="O97" s="60"/>
      <c r="P97" s="2"/>
      <c r="Q97" s="48"/>
      <c r="R97" s="48"/>
      <c r="S97" s="48"/>
      <c r="T97" s="48"/>
      <c r="U97" s="48"/>
      <c r="V97" s="48"/>
      <c r="W97" s="48"/>
      <c r="X97" s="48"/>
      <c r="Y97" s="48"/>
      <c r="Z97" s="48"/>
    </row>
    <row r="98" spans="1:26" ht="15.75" customHeight="1">
      <c r="A98" s="16"/>
      <c r="B98" s="46"/>
      <c r="C98" s="16"/>
      <c r="D98" s="69"/>
      <c r="E98" s="16"/>
      <c r="F98" s="16"/>
      <c r="G98" s="16"/>
      <c r="H98" s="16"/>
      <c r="I98" s="47"/>
      <c r="J98" s="16"/>
      <c r="K98" s="16"/>
      <c r="L98" s="16"/>
      <c r="M98" s="16"/>
      <c r="N98" s="16"/>
      <c r="O98" s="2"/>
    </row>
    <row r="99" spans="1:26" ht="21" customHeight="1">
      <c r="A99" s="16"/>
      <c r="B99" s="50" t="s">
        <v>69</v>
      </c>
      <c r="C99" s="51" t="s">
        <v>16</v>
      </c>
      <c r="D99" s="51" t="s">
        <v>17</v>
      </c>
      <c r="E99" s="51" t="s">
        <v>18</v>
      </c>
      <c r="F99" s="51" t="s">
        <v>16</v>
      </c>
      <c r="G99" s="51" t="s">
        <v>17</v>
      </c>
      <c r="H99" s="51" t="s">
        <v>18</v>
      </c>
      <c r="I99" s="52" t="s">
        <v>16</v>
      </c>
      <c r="J99" s="51" t="s">
        <v>17</v>
      </c>
      <c r="K99" s="51" t="s">
        <v>18</v>
      </c>
      <c r="L99" s="51" t="s">
        <v>16</v>
      </c>
      <c r="M99" s="51" t="s">
        <v>17</v>
      </c>
      <c r="N99" s="51" t="s">
        <v>18</v>
      </c>
      <c r="O99" s="2"/>
      <c r="P99" s="48"/>
      <c r="Q99" s="48"/>
      <c r="R99" s="48"/>
      <c r="S99" s="48"/>
      <c r="T99" s="48"/>
      <c r="U99" s="48"/>
      <c r="V99" s="48"/>
      <c r="W99" s="48"/>
      <c r="X99" s="48"/>
      <c r="Y99" s="48"/>
      <c r="Z99" s="48"/>
    </row>
    <row r="100" spans="1:26" ht="21" customHeight="1">
      <c r="A100" s="16"/>
      <c r="B100" s="46" t="s">
        <v>70</v>
      </c>
      <c r="C100" s="70">
        <v>1</v>
      </c>
      <c r="D100" s="70">
        <v>1</v>
      </c>
      <c r="E100" s="55">
        <v>1</v>
      </c>
      <c r="F100" s="54">
        <f>PTEP!W101+PTEP!W102</f>
        <v>1</v>
      </c>
      <c r="G100" s="54">
        <f>PTEP!X101+PTEP!X102</f>
        <v>1</v>
      </c>
      <c r="H100" s="55">
        <f>G100/F100</f>
        <v>1</v>
      </c>
      <c r="I100" s="75">
        <v>1</v>
      </c>
      <c r="J100" s="76">
        <v>1</v>
      </c>
      <c r="K100" s="72">
        <f>I100/J100</f>
        <v>1</v>
      </c>
      <c r="L100" s="59">
        <f t="shared" ref="L100:M100" si="109">C100+F100+I100</f>
        <v>3</v>
      </c>
      <c r="M100" s="59">
        <f t="shared" si="109"/>
        <v>3</v>
      </c>
      <c r="N100" s="55">
        <f t="shared" ref="N100:N105" si="110">M100/L100</f>
        <v>1</v>
      </c>
      <c r="O100" s="2"/>
      <c r="P100" s="48"/>
      <c r="Q100" s="48"/>
      <c r="R100" s="48"/>
      <c r="S100" s="48"/>
      <c r="T100" s="48"/>
      <c r="U100" s="48"/>
      <c r="V100" s="48"/>
      <c r="W100" s="48"/>
      <c r="X100" s="48"/>
      <c r="Y100" s="48"/>
      <c r="Z100" s="48"/>
    </row>
    <row r="101" spans="1:26" ht="21" customHeight="1">
      <c r="A101" s="16"/>
      <c r="B101" s="46" t="s">
        <v>71</v>
      </c>
      <c r="C101" s="70">
        <v>1</v>
      </c>
      <c r="D101" s="70">
        <v>1</v>
      </c>
      <c r="E101" s="55">
        <v>1</v>
      </c>
      <c r="F101" s="54">
        <f>PTEP!W103</f>
        <v>0</v>
      </c>
      <c r="G101" s="54">
        <f>PTEP!X103</f>
        <v>0</v>
      </c>
      <c r="H101" s="55">
        <v>1</v>
      </c>
      <c r="I101" s="80"/>
      <c r="J101" s="81"/>
      <c r="K101" s="74"/>
      <c r="L101" s="59">
        <f t="shared" ref="L101:M101" si="111">C101+F101+I101</f>
        <v>1</v>
      </c>
      <c r="M101" s="59">
        <f t="shared" si="111"/>
        <v>1</v>
      </c>
      <c r="N101" s="55">
        <f t="shared" si="110"/>
        <v>1</v>
      </c>
      <c r="O101" s="2"/>
      <c r="P101" s="48"/>
      <c r="Q101" s="48"/>
      <c r="R101" s="48"/>
      <c r="S101" s="48"/>
      <c r="T101" s="48"/>
      <c r="U101" s="48"/>
      <c r="V101" s="48"/>
      <c r="W101" s="48"/>
      <c r="X101" s="48"/>
      <c r="Y101" s="48"/>
      <c r="Z101" s="48"/>
    </row>
    <row r="102" spans="1:26" ht="21" customHeight="1">
      <c r="A102" s="16"/>
      <c r="B102" s="46" t="s">
        <v>72</v>
      </c>
      <c r="C102" s="70">
        <v>1</v>
      </c>
      <c r="D102" s="70">
        <v>1</v>
      </c>
      <c r="E102" s="55">
        <v>1</v>
      </c>
      <c r="F102" s="54">
        <f>PTEP!W104</f>
        <v>0</v>
      </c>
      <c r="G102" s="54">
        <f>PTEP!X104</f>
        <v>0</v>
      </c>
      <c r="H102" s="55">
        <v>1</v>
      </c>
      <c r="I102" s="80"/>
      <c r="J102" s="81"/>
      <c r="K102" s="74"/>
      <c r="L102" s="59">
        <f t="shared" ref="L102:M102" si="112">C102+F102+I102</f>
        <v>1</v>
      </c>
      <c r="M102" s="59">
        <f t="shared" si="112"/>
        <v>1</v>
      </c>
      <c r="N102" s="55">
        <f t="shared" si="110"/>
        <v>1</v>
      </c>
      <c r="O102" s="2"/>
      <c r="P102" s="48"/>
      <c r="Q102" s="48"/>
      <c r="R102" s="48"/>
      <c r="S102" s="48"/>
      <c r="T102" s="48"/>
      <c r="U102" s="48"/>
      <c r="V102" s="48"/>
      <c r="W102" s="48"/>
      <c r="X102" s="48"/>
      <c r="Y102" s="48"/>
      <c r="Z102" s="48"/>
    </row>
    <row r="103" spans="1:26" ht="21" customHeight="1">
      <c r="A103" s="16"/>
      <c r="B103" s="46" t="s">
        <v>73</v>
      </c>
      <c r="C103" s="70">
        <v>1</v>
      </c>
      <c r="D103" s="70">
        <v>1</v>
      </c>
      <c r="E103" s="55">
        <v>1</v>
      </c>
      <c r="F103" s="54">
        <f>PTEP!W105+PTEP!W106</f>
        <v>3</v>
      </c>
      <c r="G103" s="54">
        <f>PTEP!X105+PTEP!X106</f>
        <v>3</v>
      </c>
      <c r="H103" s="55">
        <f t="shared" ref="H103:H105" si="113">G103/F103</f>
        <v>1</v>
      </c>
      <c r="I103" s="75">
        <v>3</v>
      </c>
      <c r="J103" s="76">
        <v>3</v>
      </c>
      <c r="K103" s="72">
        <f t="shared" ref="K103:K104" si="114">I103/J103</f>
        <v>1</v>
      </c>
      <c r="L103" s="59">
        <f t="shared" ref="L103:M103" si="115">C103+F103+I103</f>
        <v>7</v>
      </c>
      <c r="M103" s="59">
        <f t="shared" si="115"/>
        <v>7</v>
      </c>
      <c r="N103" s="55">
        <f t="shared" si="110"/>
        <v>1</v>
      </c>
      <c r="O103" s="2"/>
      <c r="P103" s="48"/>
      <c r="Q103" s="48"/>
      <c r="R103" s="48"/>
      <c r="S103" s="48"/>
      <c r="T103" s="48"/>
      <c r="U103" s="48"/>
      <c r="V103" s="48"/>
      <c r="W103" s="48"/>
      <c r="X103" s="48"/>
      <c r="Y103" s="48"/>
      <c r="Z103" s="48"/>
    </row>
    <row r="104" spans="1:26" ht="21" customHeight="1">
      <c r="A104" s="16"/>
      <c r="B104" s="46" t="s">
        <v>74</v>
      </c>
      <c r="C104" s="70">
        <v>0</v>
      </c>
      <c r="D104" s="70">
        <v>0</v>
      </c>
      <c r="E104" s="55">
        <v>1</v>
      </c>
      <c r="F104" s="54">
        <f>PTEP!W107</f>
        <v>1</v>
      </c>
      <c r="G104" s="54">
        <f>PTEP!X107</f>
        <v>1</v>
      </c>
      <c r="H104" s="55">
        <f t="shared" si="113"/>
        <v>1</v>
      </c>
      <c r="I104" s="75">
        <v>2</v>
      </c>
      <c r="J104" s="76">
        <v>2</v>
      </c>
      <c r="K104" s="72">
        <f t="shared" si="114"/>
        <v>1</v>
      </c>
      <c r="L104" s="59">
        <f t="shared" ref="L104:M104" si="116">C104+F104+I104</f>
        <v>3</v>
      </c>
      <c r="M104" s="59">
        <f t="shared" si="116"/>
        <v>3</v>
      </c>
      <c r="N104" s="55">
        <f t="shared" si="110"/>
        <v>1</v>
      </c>
      <c r="O104" s="2"/>
      <c r="P104" s="48"/>
      <c r="Q104" s="48"/>
      <c r="R104" s="48"/>
      <c r="S104" s="48"/>
      <c r="T104" s="48"/>
      <c r="U104" s="48"/>
      <c r="V104" s="48"/>
      <c r="W104" s="48"/>
      <c r="X104" s="48"/>
      <c r="Y104" s="48"/>
      <c r="Z104" s="48"/>
    </row>
    <row r="105" spans="1:26" ht="21" customHeight="1">
      <c r="A105" s="16"/>
      <c r="B105" s="65" t="s">
        <v>36</v>
      </c>
      <c r="C105" s="66">
        <f t="shared" ref="C105:D105" si="117">SUM(C100:C104)</f>
        <v>4</v>
      </c>
      <c r="D105" s="66">
        <f t="shared" si="117"/>
        <v>4</v>
      </c>
      <c r="E105" s="67">
        <f>D105/C105</f>
        <v>1</v>
      </c>
      <c r="F105" s="66">
        <f t="shared" ref="F105:G105" si="118">SUM(F100:F104)</f>
        <v>5</v>
      </c>
      <c r="G105" s="66">
        <f t="shared" si="118"/>
        <v>5</v>
      </c>
      <c r="H105" s="77">
        <f t="shared" si="113"/>
        <v>1</v>
      </c>
      <c r="I105" s="68">
        <f t="shared" ref="I105:J105" si="119">SUM(I100:I104)</f>
        <v>6</v>
      </c>
      <c r="J105" s="66">
        <f t="shared" si="119"/>
        <v>6</v>
      </c>
      <c r="K105" s="77">
        <f>J105/I105</f>
        <v>1</v>
      </c>
      <c r="L105" s="66">
        <f t="shared" ref="L105:M105" si="120">SUM(L100:L104)</f>
        <v>15</v>
      </c>
      <c r="M105" s="66">
        <f t="shared" si="120"/>
        <v>15</v>
      </c>
      <c r="N105" s="67">
        <f t="shared" si="110"/>
        <v>1</v>
      </c>
      <c r="O105" s="60"/>
      <c r="P105" s="2"/>
      <c r="Q105" s="48"/>
      <c r="R105" s="48"/>
      <c r="S105" s="48"/>
      <c r="T105" s="48"/>
      <c r="U105" s="48"/>
      <c r="V105" s="48"/>
      <c r="W105" s="48"/>
      <c r="X105" s="48"/>
      <c r="Y105" s="48"/>
      <c r="Z105" s="48"/>
    </row>
    <row r="106" spans="1:26" ht="15.75" customHeight="1">
      <c r="A106" s="16"/>
      <c r="B106" s="46"/>
      <c r="C106" s="16"/>
      <c r="D106" s="69"/>
      <c r="E106" s="16"/>
      <c r="F106" s="16"/>
      <c r="G106" s="16"/>
      <c r="H106" s="16"/>
      <c r="I106" s="47"/>
      <c r="J106" s="16"/>
      <c r="K106" s="16"/>
      <c r="L106" s="16"/>
      <c r="M106" s="16"/>
      <c r="N106" s="16"/>
      <c r="O106" s="2"/>
    </row>
    <row r="107" spans="1:26" ht="21" customHeight="1">
      <c r="A107" s="16"/>
      <c r="B107" s="50" t="s">
        <v>75</v>
      </c>
      <c r="C107" s="51" t="s">
        <v>16</v>
      </c>
      <c r="D107" s="51" t="s">
        <v>17</v>
      </c>
      <c r="E107" s="51" t="s">
        <v>18</v>
      </c>
      <c r="F107" s="51" t="s">
        <v>16</v>
      </c>
      <c r="G107" s="51" t="s">
        <v>17</v>
      </c>
      <c r="H107" s="51" t="s">
        <v>18</v>
      </c>
      <c r="I107" s="52" t="s">
        <v>16</v>
      </c>
      <c r="J107" s="51" t="s">
        <v>17</v>
      </c>
      <c r="K107" s="51" t="s">
        <v>18</v>
      </c>
      <c r="L107" s="51" t="s">
        <v>16</v>
      </c>
      <c r="M107" s="51" t="s">
        <v>17</v>
      </c>
      <c r="N107" s="51" t="s">
        <v>18</v>
      </c>
      <c r="O107" s="2"/>
      <c r="P107" s="48"/>
      <c r="Q107" s="48"/>
      <c r="R107" s="48"/>
      <c r="S107" s="48"/>
      <c r="T107" s="48"/>
      <c r="U107" s="48"/>
      <c r="V107" s="48"/>
      <c r="W107" s="48"/>
      <c r="X107" s="48"/>
      <c r="Y107" s="48"/>
      <c r="Z107" s="48"/>
    </row>
    <row r="108" spans="1:26" ht="21" customHeight="1">
      <c r="A108" s="16"/>
      <c r="B108" s="46" t="s">
        <v>76</v>
      </c>
      <c r="C108" s="73"/>
      <c r="D108" s="73"/>
      <c r="E108" s="73"/>
      <c r="F108" s="79">
        <f>PTEP!W109</f>
        <v>1</v>
      </c>
      <c r="G108" s="79">
        <f>PTEP!X109</f>
        <v>1</v>
      </c>
      <c r="H108" s="91">
        <f>G108/F108</f>
        <v>1</v>
      </c>
      <c r="I108" s="80"/>
      <c r="J108" s="81"/>
      <c r="K108" s="74"/>
      <c r="L108" s="59">
        <f t="shared" ref="L108:M108" si="121">C108+F108</f>
        <v>1</v>
      </c>
      <c r="M108" s="54">
        <f t="shared" si="121"/>
        <v>1</v>
      </c>
      <c r="N108" s="55">
        <f>M108/L108</f>
        <v>1</v>
      </c>
      <c r="O108" s="2"/>
      <c r="P108" s="48"/>
      <c r="Q108" s="48"/>
      <c r="R108" s="48"/>
      <c r="S108" s="48"/>
      <c r="T108" s="48"/>
      <c r="U108" s="48"/>
      <c r="V108" s="48"/>
      <c r="W108" s="48"/>
      <c r="X108" s="48"/>
      <c r="Y108" s="48"/>
      <c r="Z108" s="48"/>
    </row>
    <row r="109" spans="1:26" ht="21" customHeight="1">
      <c r="A109" s="16"/>
      <c r="B109" s="46" t="s">
        <v>77</v>
      </c>
      <c r="C109" s="73"/>
      <c r="D109" s="73"/>
      <c r="E109" s="73"/>
      <c r="F109" s="79">
        <f>PTEP!W110</f>
        <v>0</v>
      </c>
      <c r="G109" s="79">
        <f>PTEP!X110</f>
        <v>0</v>
      </c>
      <c r="H109" s="91">
        <v>1</v>
      </c>
      <c r="I109" s="75">
        <v>1</v>
      </c>
      <c r="J109" s="76">
        <v>1</v>
      </c>
      <c r="K109" s="55">
        <f t="shared" ref="K109:K110" si="122">I109/J109</f>
        <v>1</v>
      </c>
      <c r="L109" s="59">
        <f t="shared" ref="L109:M109" si="123">F109+I109</f>
        <v>1</v>
      </c>
      <c r="M109" s="54">
        <f t="shared" si="123"/>
        <v>1</v>
      </c>
      <c r="N109" s="55">
        <v>1</v>
      </c>
      <c r="O109" s="2"/>
      <c r="P109" s="48"/>
      <c r="Q109" s="48"/>
      <c r="R109" s="48"/>
      <c r="S109" s="48"/>
      <c r="T109" s="48"/>
      <c r="U109" s="48"/>
      <c r="V109" s="48"/>
      <c r="W109" s="48"/>
      <c r="X109" s="48"/>
      <c r="Y109" s="48"/>
      <c r="Z109" s="48"/>
    </row>
    <row r="110" spans="1:26" ht="21" customHeight="1">
      <c r="A110" s="16"/>
      <c r="B110" s="46" t="s">
        <v>78</v>
      </c>
      <c r="C110" s="73"/>
      <c r="D110" s="73"/>
      <c r="E110" s="73"/>
      <c r="F110" s="79">
        <f>PTEP!W111</f>
        <v>0</v>
      </c>
      <c r="G110" s="79">
        <f>PTEP!X111</f>
        <v>0</v>
      </c>
      <c r="H110" s="91">
        <v>1</v>
      </c>
      <c r="I110" s="75">
        <v>1</v>
      </c>
      <c r="J110" s="76">
        <v>1</v>
      </c>
      <c r="K110" s="55">
        <f t="shared" si="122"/>
        <v>1</v>
      </c>
      <c r="L110" s="59">
        <f t="shared" ref="L110:M110" si="124">F110+I110</f>
        <v>1</v>
      </c>
      <c r="M110" s="54">
        <f t="shared" si="124"/>
        <v>1</v>
      </c>
      <c r="N110" s="55">
        <v>1</v>
      </c>
      <c r="O110" s="2"/>
      <c r="P110" s="48"/>
      <c r="Q110" s="48"/>
      <c r="R110" s="48"/>
      <c r="S110" s="48"/>
      <c r="T110" s="48"/>
      <c r="U110" s="48"/>
      <c r="V110" s="48"/>
      <c r="W110" s="48"/>
      <c r="X110" s="48"/>
      <c r="Y110" s="48"/>
      <c r="Z110" s="48"/>
    </row>
    <row r="111" spans="1:26" ht="21" customHeight="1">
      <c r="A111" s="16"/>
      <c r="B111" s="65" t="s">
        <v>36</v>
      </c>
      <c r="C111" s="66">
        <f t="shared" ref="C111:D111" si="125">SUM(C108:C110)</f>
        <v>0</v>
      </c>
      <c r="D111" s="66">
        <f t="shared" si="125"/>
        <v>0</v>
      </c>
      <c r="E111" s="67">
        <v>0</v>
      </c>
      <c r="F111" s="84">
        <f t="shared" ref="F111:G111" si="126">SUM(F108:F110)</f>
        <v>1</v>
      </c>
      <c r="G111" s="84">
        <f t="shared" si="126"/>
        <v>1</v>
      </c>
      <c r="H111" s="85">
        <f>G111/F111</f>
        <v>1</v>
      </c>
      <c r="I111" s="68">
        <f t="shared" ref="I111:J111" si="127">SUM(I108:I110)</f>
        <v>2</v>
      </c>
      <c r="J111" s="66">
        <f t="shared" si="127"/>
        <v>2</v>
      </c>
      <c r="K111" s="67">
        <f>J111/I111</f>
        <v>1</v>
      </c>
      <c r="L111" s="66">
        <f t="shared" ref="L111:M111" si="128">SUM(L108:L110)</f>
        <v>3</v>
      </c>
      <c r="M111" s="66">
        <f t="shared" si="128"/>
        <v>3</v>
      </c>
      <c r="N111" s="67">
        <f>+M111/L111</f>
        <v>1</v>
      </c>
      <c r="O111" s="60"/>
      <c r="P111" s="2"/>
      <c r="Q111" s="48"/>
      <c r="R111" s="48"/>
      <c r="S111" s="48"/>
      <c r="T111" s="48"/>
      <c r="U111" s="48"/>
      <c r="V111" s="48"/>
      <c r="W111" s="48"/>
      <c r="X111" s="48"/>
      <c r="Y111" s="48"/>
      <c r="Z111" s="48"/>
    </row>
    <row r="112" spans="1:26" ht="15.75" customHeight="1">
      <c r="A112" s="16"/>
      <c r="B112" s="46"/>
      <c r="C112" s="16"/>
      <c r="D112" s="69"/>
      <c r="E112" s="16"/>
      <c r="F112" s="16"/>
      <c r="G112" s="16"/>
      <c r="H112" s="16"/>
      <c r="I112" s="47"/>
      <c r="J112" s="16"/>
      <c r="K112" s="16"/>
      <c r="L112" s="16"/>
      <c r="M112" s="16"/>
      <c r="N112" s="16"/>
      <c r="O112" s="2"/>
    </row>
    <row r="113" spans="1:26" ht="21" customHeight="1">
      <c r="A113" s="16"/>
      <c r="B113" s="50" t="s">
        <v>79</v>
      </c>
      <c r="C113" s="92" t="s">
        <v>16</v>
      </c>
      <c r="D113" s="92" t="s">
        <v>17</v>
      </c>
      <c r="E113" s="92" t="s">
        <v>18</v>
      </c>
      <c r="F113" s="92" t="s">
        <v>16</v>
      </c>
      <c r="G113" s="92" t="s">
        <v>17</v>
      </c>
      <c r="H113" s="92" t="s">
        <v>18</v>
      </c>
      <c r="I113" s="93" t="s">
        <v>16</v>
      </c>
      <c r="J113" s="92" t="s">
        <v>17</v>
      </c>
      <c r="K113" s="92" t="s">
        <v>18</v>
      </c>
      <c r="L113" s="92" t="s">
        <v>16</v>
      </c>
      <c r="M113" s="92" t="s">
        <v>17</v>
      </c>
      <c r="N113" s="92" t="s">
        <v>18</v>
      </c>
      <c r="O113" s="2"/>
      <c r="P113" s="48"/>
      <c r="Q113" s="48"/>
      <c r="R113" s="48"/>
      <c r="S113" s="48"/>
      <c r="T113" s="48"/>
      <c r="U113" s="48"/>
      <c r="V113" s="48"/>
      <c r="W113" s="48"/>
      <c r="X113" s="48"/>
      <c r="Y113" s="48"/>
      <c r="Z113" s="48"/>
    </row>
    <row r="114" spans="1:26" ht="18.75" customHeight="1">
      <c r="A114" s="16"/>
      <c r="B114" s="46" t="s">
        <v>80</v>
      </c>
      <c r="C114" s="70">
        <v>0</v>
      </c>
      <c r="D114" s="70">
        <v>0</v>
      </c>
      <c r="E114" s="55">
        <v>1</v>
      </c>
      <c r="F114" s="73"/>
      <c r="G114" s="73"/>
      <c r="H114" s="73"/>
      <c r="I114" s="73"/>
      <c r="J114" s="73"/>
      <c r="K114" s="73"/>
      <c r="L114" s="59">
        <v>0</v>
      </c>
      <c r="M114" s="54">
        <v>0</v>
      </c>
      <c r="N114" s="55">
        <v>1</v>
      </c>
      <c r="O114" s="2"/>
    </row>
    <row r="115" spans="1:26" ht="18.75" customHeight="1">
      <c r="A115" s="16"/>
      <c r="B115" s="46" t="s">
        <v>81</v>
      </c>
      <c r="C115" s="70">
        <v>0</v>
      </c>
      <c r="D115" s="70">
        <v>0</v>
      </c>
      <c r="E115" s="55">
        <v>1</v>
      </c>
      <c r="F115" s="73"/>
      <c r="G115" s="73"/>
      <c r="H115" s="73"/>
      <c r="I115" s="73"/>
      <c r="J115" s="73"/>
      <c r="K115" s="73"/>
      <c r="L115" s="59">
        <v>0</v>
      </c>
      <c r="M115" s="54">
        <v>0</v>
      </c>
      <c r="N115" s="55">
        <v>1</v>
      </c>
      <c r="O115" s="2"/>
    </row>
    <row r="116" spans="1:26" ht="18.75" customHeight="1">
      <c r="A116" s="16"/>
      <c r="B116" s="46" t="s">
        <v>82</v>
      </c>
      <c r="C116" s="70">
        <v>1</v>
      </c>
      <c r="D116" s="70">
        <v>1</v>
      </c>
      <c r="E116" s="55">
        <v>1</v>
      </c>
      <c r="F116" s="73"/>
      <c r="G116" s="73"/>
      <c r="H116" s="73"/>
      <c r="I116" s="73"/>
      <c r="J116" s="73"/>
      <c r="K116" s="73"/>
      <c r="L116" s="59">
        <v>1</v>
      </c>
      <c r="M116" s="54">
        <v>1</v>
      </c>
      <c r="N116" s="55">
        <v>1</v>
      </c>
      <c r="O116" s="2"/>
    </row>
    <row r="117" spans="1:26" ht="18.75" customHeight="1">
      <c r="A117" s="16"/>
      <c r="B117" s="46" t="s">
        <v>83</v>
      </c>
      <c r="C117" s="70">
        <v>0</v>
      </c>
      <c r="D117" s="70">
        <v>0</v>
      </c>
      <c r="E117" s="55">
        <v>1</v>
      </c>
      <c r="F117" s="73"/>
      <c r="G117" s="73"/>
      <c r="H117" s="73"/>
      <c r="I117" s="73"/>
      <c r="J117" s="73"/>
      <c r="K117" s="73"/>
      <c r="L117" s="59">
        <v>0</v>
      </c>
      <c r="M117" s="54">
        <v>0</v>
      </c>
      <c r="N117" s="55">
        <v>1</v>
      </c>
      <c r="O117" s="2"/>
    </row>
    <row r="118" spans="1:26" ht="15.75" customHeight="1">
      <c r="A118" s="16"/>
      <c r="B118" s="65" t="s">
        <v>36</v>
      </c>
      <c r="C118" s="66">
        <v>1</v>
      </c>
      <c r="D118" s="66">
        <v>1</v>
      </c>
      <c r="E118" s="67">
        <v>1</v>
      </c>
      <c r="F118" s="84">
        <v>0</v>
      </c>
      <c r="G118" s="84">
        <v>0</v>
      </c>
      <c r="H118" s="85">
        <v>0</v>
      </c>
      <c r="I118" s="68">
        <v>3</v>
      </c>
      <c r="J118" s="66">
        <v>0</v>
      </c>
      <c r="K118" s="67">
        <v>0</v>
      </c>
      <c r="L118" s="66">
        <v>1</v>
      </c>
      <c r="M118" s="66">
        <v>1</v>
      </c>
      <c r="N118" s="67">
        <v>1</v>
      </c>
      <c r="O118" s="60"/>
      <c r="P118" s="2"/>
    </row>
    <row r="119" spans="1:26" ht="15.75" customHeight="1">
      <c r="A119" s="16"/>
      <c r="B119" s="46"/>
      <c r="C119" s="16"/>
      <c r="D119" s="69"/>
      <c r="E119" s="16"/>
      <c r="F119" s="16"/>
      <c r="G119" s="16"/>
      <c r="H119" s="16"/>
      <c r="I119" s="47"/>
      <c r="J119" s="16"/>
      <c r="K119" s="16"/>
      <c r="L119" s="16"/>
      <c r="M119" s="16"/>
      <c r="N119" s="16"/>
      <c r="O119" s="2"/>
    </row>
    <row r="120" spans="1:26" ht="15.75" customHeight="1">
      <c r="A120" s="16"/>
      <c r="B120" s="46"/>
      <c r="C120" s="16"/>
      <c r="D120" s="16"/>
      <c r="E120" s="16"/>
      <c r="F120" s="16"/>
      <c r="G120" s="16"/>
      <c r="H120" s="16"/>
      <c r="I120" s="47"/>
      <c r="J120" s="16"/>
      <c r="K120" s="16"/>
      <c r="L120" s="16"/>
      <c r="M120" s="16"/>
      <c r="N120" s="16"/>
      <c r="O120" s="2"/>
      <c r="P120" s="48"/>
      <c r="Q120" s="48"/>
      <c r="R120" s="48"/>
      <c r="S120" s="48"/>
      <c r="T120" s="48"/>
      <c r="U120" s="48"/>
      <c r="V120" s="48"/>
      <c r="W120" s="48"/>
      <c r="X120" s="48"/>
      <c r="Y120" s="48"/>
      <c r="Z120" s="48"/>
    </row>
    <row r="121" spans="1:26" ht="15.75" customHeight="1">
      <c r="A121" s="16"/>
      <c r="B121" s="46"/>
      <c r="C121" s="16"/>
      <c r="D121" s="16"/>
      <c r="E121" s="16"/>
      <c r="F121" s="16"/>
      <c r="G121" s="16"/>
      <c r="H121" s="16"/>
      <c r="I121" s="47"/>
      <c r="J121" s="16"/>
      <c r="K121" s="16"/>
      <c r="L121" s="16"/>
      <c r="M121" s="16"/>
      <c r="N121" s="16"/>
      <c r="O121" s="2"/>
      <c r="P121" s="48"/>
      <c r="Q121" s="48"/>
      <c r="R121" s="48"/>
      <c r="S121" s="48"/>
      <c r="T121" s="48"/>
      <c r="U121" s="48"/>
      <c r="V121" s="48"/>
      <c r="W121" s="48"/>
      <c r="X121" s="48"/>
      <c r="Y121" s="48"/>
      <c r="Z121" s="48"/>
    </row>
    <row r="122" spans="1:26" ht="15.75" customHeight="1">
      <c r="A122" s="16"/>
      <c r="B122" s="48"/>
      <c r="C122" s="94" t="s">
        <v>84</v>
      </c>
      <c r="D122" s="37"/>
      <c r="E122" s="48"/>
      <c r="F122" s="37"/>
      <c r="G122" s="37"/>
      <c r="H122" s="37"/>
      <c r="I122" s="95"/>
      <c r="J122" s="48"/>
      <c r="K122" s="94" t="s">
        <v>85</v>
      </c>
      <c r="L122" s="37"/>
      <c r="M122" s="37"/>
      <c r="N122" s="37"/>
      <c r="O122" s="2"/>
      <c r="P122" s="48"/>
      <c r="Q122" s="48"/>
      <c r="R122" s="48"/>
      <c r="S122" s="48"/>
      <c r="T122" s="48"/>
      <c r="U122" s="48"/>
      <c r="V122" s="48"/>
      <c r="W122" s="48"/>
      <c r="X122" s="48"/>
      <c r="Y122" s="48"/>
      <c r="Z122" s="48"/>
    </row>
    <row r="123" spans="1:26" ht="15.75" customHeight="1">
      <c r="A123" s="16"/>
      <c r="B123" s="48"/>
      <c r="C123" s="46" t="s">
        <v>86</v>
      </c>
      <c r="D123" s="96"/>
      <c r="E123" s="48"/>
      <c r="F123" s="96"/>
      <c r="G123" s="96"/>
      <c r="H123" s="96"/>
      <c r="I123" s="97"/>
      <c r="J123" s="48"/>
      <c r="K123" s="46" t="s">
        <v>87</v>
      </c>
      <c r="L123" s="96"/>
      <c r="M123" s="96"/>
      <c r="N123" s="96"/>
      <c r="O123" s="2"/>
      <c r="P123" s="48"/>
      <c r="Q123" s="48"/>
      <c r="R123" s="48"/>
      <c r="S123" s="48"/>
      <c r="T123" s="48"/>
      <c r="U123" s="48"/>
      <c r="V123" s="48"/>
      <c r="W123" s="48"/>
      <c r="X123" s="48"/>
      <c r="Y123" s="48"/>
      <c r="Z123" s="48"/>
    </row>
    <row r="124" spans="1:26" ht="15.75" customHeight="1">
      <c r="A124" s="16"/>
      <c r="B124" s="48"/>
      <c r="C124" s="46" t="s">
        <v>88</v>
      </c>
      <c r="D124" s="16"/>
      <c r="E124" s="16"/>
      <c r="F124" s="16"/>
      <c r="G124" s="16"/>
      <c r="H124" s="16"/>
      <c r="I124" s="47"/>
      <c r="J124" s="16"/>
      <c r="K124" s="46"/>
      <c r="L124" s="16"/>
      <c r="M124" s="16"/>
      <c r="N124" s="16"/>
      <c r="O124" s="2"/>
      <c r="P124" s="48"/>
      <c r="Q124" s="48"/>
      <c r="R124" s="48"/>
      <c r="S124" s="48"/>
      <c r="T124" s="48"/>
      <c r="U124" s="48"/>
      <c r="V124" s="48"/>
      <c r="W124" s="48"/>
      <c r="X124" s="48"/>
      <c r="Y124" s="48"/>
      <c r="Z124" s="48"/>
    </row>
    <row r="125" spans="1:26" ht="15.75" customHeight="1">
      <c r="A125" s="16"/>
      <c r="B125" s="48"/>
      <c r="C125" s="46" t="s">
        <v>89</v>
      </c>
      <c r="D125" s="16"/>
      <c r="E125" s="16"/>
      <c r="F125" s="16"/>
      <c r="G125" s="16"/>
      <c r="H125" s="16"/>
      <c r="I125" s="47"/>
      <c r="J125" s="16"/>
      <c r="K125" s="16"/>
      <c r="L125" s="16"/>
      <c r="M125" s="16"/>
      <c r="N125" s="16"/>
      <c r="O125" s="2"/>
      <c r="P125" s="48"/>
      <c r="Q125" s="48"/>
      <c r="R125" s="48"/>
      <c r="S125" s="48"/>
      <c r="T125" s="48"/>
      <c r="U125" s="48"/>
      <c r="V125" s="48"/>
      <c r="W125" s="48"/>
      <c r="X125" s="48"/>
      <c r="Y125" s="48"/>
      <c r="Z125" s="48"/>
    </row>
    <row r="126" spans="1:26" ht="15.75" customHeight="1">
      <c r="A126" s="16"/>
      <c r="B126" s="48"/>
      <c r="C126" s="46" t="s">
        <v>90</v>
      </c>
      <c r="D126" s="16"/>
      <c r="E126" s="16"/>
      <c r="F126" s="16"/>
      <c r="G126" s="16"/>
      <c r="H126" s="16"/>
      <c r="I126" s="47"/>
      <c r="J126" s="16"/>
      <c r="K126" s="16"/>
      <c r="L126" s="16"/>
      <c r="M126" s="16"/>
      <c r="N126" s="16"/>
      <c r="O126" s="2"/>
      <c r="P126" s="48"/>
      <c r="Q126" s="48"/>
      <c r="R126" s="48"/>
      <c r="S126" s="48"/>
      <c r="T126" s="48"/>
      <c r="U126" s="48"/>
      <c r="V126" s="48"/>
      <c r="W126" s="48"/>
      <c r="X126" s="48"/>
      <c r="Y126" s="48"/>
      <c r="Z126" s="48"/>
    </row>
    <row r="127" spans="1:26" ht="15.75" customHeight="1">
      <c r="A127" s="16"/>
      <c r="B127" s="48"/>
      <c r="D127" s="16"/>
      <c r="E127" s="16"/>
      <c r="F127" s="16"/>
      <c r="G127" s="16"/>
      <c r="H127" s="16"/>
      <c r="I127" s="47"/>
      <c r="J127" s="16"/>
      <c r="K127" s="16"/>
      <c r="L127" s="16"/>
      <c r="M127" s="16"/>
      <c r="N127" s="16"/>
      <c r="O127" s="2"/>
      <c r="P127" s="48"/>
      <c r="Q127" s="48"/>
      <c r="R127" s="48"/>
      <c r="S127" s="48"/>
      <c r="T127" s="48"/>
      <c r="U127" s="48"/>
      <c r="V127" s="48"/>
      <c r="W127" s="48"/>
      <c r="X127" s="48"/>
      <c r="Y127" s="48"/>
      <c r="Z127" s="48"/>
    </row>
    <row r="128" spans="1:26" ht="15.75" customHeight="1">
      <c r="A128" s="16"/>
      <c r="B128" s="48"/>
      <c r="C128" s="46"/>
      <c r="D128" s="16"/>
      <c r="E128" s="16"/>
      <c r="F128" s="16"/>
      <c r="G128" s="16"/>
      <c r="H128" s="16"/>
      <c r="I128" s="47"/>
      <c r="J128" s="16"/>
      <c r="K128" s="16"/>
      <c r="L128" s="16"/>
      <c r="M128" s="16"/>
      <c r="N128" s="16"/>
      <c r="O128" s="2"/>
      <c r="P128" s="48"/>
      <c r="Q128" s="48"/>
      <c r="R128" s="48"/>
      <c r="S128" s="48"/>
      <c r="T128" s="48"/>
      <c r="U128" s="48"/>
      <c r="V128" s="48"/>
      <c r="W128" s="48"/>
      <c r="X128" s="48"/>
      <c r="Y128" s="48"/>
      <c r="Z128" s="48"/>
    </row>
    <row r="129" spans="1:26" ht="15.75" customHeight="1">
      <c r="A129" s="98"/>
      <c r="B129" s="2"/>
      <c r="C129" s="2"/>
      <c r="D129" s="2"/>
      <c r="E129" s="2"/>
      <c r="F129" s="2"/>
      <c r="G129" s="2"/>
      <c r="H129" s="2"/>
      <c r="I129" s="99"/>
      <c r="J129" s="2"/>
      <c r="K129" s="2"/>
      <c r="L129" s="2"/>
      <c r="M129" s="2"/>
      <c r="N129" s="2"/>
      <c r="O129" s="2"/>
      <c r="P129" s="48"/>
      <c r="Q129" s="48"/>
      <c r="R129" s="48"/>
      <c r="S129" s="48"/>
      <c r="T129" s="48"/>
      <c r="U129" s="48"/>
      <c r="V129" s="48"/>
      <c r="W129" s="48"/>
      <c r="X129" s="48"/>
      <c r="Y129" s="48"/>
      <c r="Z129" s="48"/>
    </row>
    <row r="130" spans="1:26" ht="15.75" customHeight="1">
      <c r="A130" s="98"/>
      <c r="B130" s="100">
        <v>45307</v>
      </c>
      <c r="C130" s="101"/>
      <c r="D130" s="101"/>
      <c r="E130" s="101"/>
      <c r="F130" s="101"/>
      <c r="G130" s="101"/>
      <c r="H130" s="101"/>
      <c r="I130" s="102"/>
      <c r="J130" s="101"/>
      <c r="K130" s="101"/>
      <c r="L130" s="101"/>
      <c r="M130" s="101"/>
      <c r="N130" s="101"/>
      <c r="O130" s="2"/>
    </row>
    <row r="131" spans="1:26" ht="15.75" customHeight="1">
      <c r="A131" s="98"/>
      <c r="B131" s="2"/>
      <c r="C131" s="2"/>
      <c r="D131" s="2"/>
      <c r="E131" s="2"/>
      <c r="F131" s="2"/>
      <c r="G131" s="2"/>
      <c r="H131" s="2"/>
      <c r="I131" s="99"/>
      <c r="J131" s="2"/>
      <c r="K131" s="2"/>
      <c r="L131" s="2"/>
      <c r="M131" s="2"/>
      <c r="N131" s="2"/>
      <c r="O131" s="2"/>
    </row>
    <row r="132" spans="1:26" ht="15.75" customHeight="1">
      <c r="A132" s="98"/>
      <c r="B132" s="2"/>
      <c r="C132" s="2"/>
      <c r="D132" s="2"/>
      <c r="E132" s="2"/>
      <c r="F132" s="2"/>
      <c r="G132" s="2"/>
      <c r="H132" s="2"/>
      <c r="I132" s="99"/>
      <c r="J132" s="2"/>
      <c r="K132" s="2"/>
      <c r="L132" s="2"/>
      <c r="M132" s="2"/>
      <c r="N132" s="2"/>
      <c r="O132" s="2"/>
    </row>
    <row r="133" spans="1:26" ht="15.75" customHeight="1">
      <c r="A133" s="103"/>
      <c r="I133" s="43"/>
    </row>
    <row r="134" spans="1:26" ht="15.75" customHeight="1">
      <c r="A134" s="103"/>
      <c r="I134" s="43"/>
    </row>
    <row r="135" spans="1:26" ht="15.75" customHeight="1">
      <c r="A135" s="103"/>
      <c r="I135" s="43"/>
    </row>
    <row r="136" spans="1:26" ht="15.75" customHeight="1">
      <c r="A136" s="103"/>
      <c r="I136" s="43"/>
    </row>
    <row r="137" spans="1:26" ht="15.75" customHeight="1">
      <c r="A137" s="103"/>
      <c r="I137" s="43"/>
    </row>
    <row r="138" spans="1:26" ht="15.75" customHeight="1">
      <c r="A138" s="103"/>
      <c r="I138" s="43"/>
    </row>
    <row r="139" spans="1:26" ht="15.75" customHeight="1">
      <c r="A139" s="103"/>
      <c r="I139" s="43"/>
    </row>
    <row r="140" spans="1:26" ht="15.75" customHeight="1">
      <c r="A140" s="103"/>
      <c r="I140" s="43"/>
    </row>
    <row r="141" spans="1:26" ht="15.75" customHeight="1">
      <c r="A141" s="103"/>
      <c r="I141" s="43"/>
    </row>
    <row r="142" spans="1:26" ht="15.75" customHeight="1">
      <c r="A142" s="103"/>
      <c r="I142" s="43"/>
    </row>
    <row r="143" spans="1:26" ht="15.75" customHeight="1">
      <c r="A143" s="103"/>
      <c r="I143" s="43"/>
    </row>
    <row r="144" spans="1:26" ht="15.75" customHeight="1">
      <c r="A144" s="103"/>
      <c r="I144" s="43"/>
    </row>
    <row r="145" spans="1:9" ht="15.75" customHeight="1">
      <c r="A145" s="103"/>
      <c r="I145" s="43"/>
    </row>
    <row r="146" spans="1:9" ht="15.75" customHeight="1">
      <c r="A146" s="103"/>
      <c r="I146" s="43"/>
    </row>
    <row r="147" spans="1:9" ht="15.75" customHeight="1">
      <c r="A147" s="103"/>
      <c r="I147" s="43"/>
    </row>
    <row r="148" spans="1:9" ht="15.75" customHeight="1">
      <c r="A148" s="103"/>
      <c r="I148" s="43"/>
    </row>
    <row r="149" spans="1:9" ht="15.75" customHeight="1">
      <c r="A149" s="103"/>
      <c r="I149" s="43"/>
    </row>
    <row r="150" spans="1:9" ht="15.75" customHeight="1">
      <c r="A150" s="103"/>
      <c r="I150" s="43"/>
    </row>
    <row r="151" spans="1:9" ht="15.75" customHeight="1">
      <c r="A151" s="103"/>
      <c r="I151" s="43"/>
    </row>
    <row r="152" spans="1:9" ht="15.75" customHeight="1">
      <c r="A152" s="103"/>
      <c r="I152" s="43"/>
    </row>
    <row r="153" spans="1:9" ht="15.75" customHeight="1">
      <c r="A153" s="103"/>
      <c r="I153" s="43"/>
    </row>
    <row r="154" spans="1:9" ht="15.75" customHeight="1">
      <c r="A154" s="103"/>
      <c r="I154" s="43"/>
    </row>
    <row r="155" spans="1:9" ht="15.75" customHeight="1">
      <c r="A155" s="103"/>
      <c r="I155" s="43"/>
    </row>
    <row r="156" spans="1:9" ht="15.75" customHeight="1">
      <c r="A156" s="103"/>
      <c r="I156" s="43"/>
    </row>
    <row r="157" spans="1:9" ht="15.75" customHeight="1">
      <c r="A157" s="103"/>
      <c r="I157" s="43"/>
    </row>
    <row r="158" spans="1:9" ht="15.75" customHeight="1">
      <c r="A158" s="103"/>
      <c r="I158" s="43"/>
    </row>
    <row r="159" spans="1:9" ht="15.75" customHeight="1">
      <c r="A159" s="103"/>
      <c r="I159" s="43"/>
    </row>
    <row r="160" spans="1:9" ht="15.75" customHeight="1">
      <c r="A160" s="103"/>
      <c r="I160" s="43"/>
    </row>
    <row r="161" spans="1:9" ht="15.75" customHeight="1">
      <c r="A161" s="103"/>
      <c r="I161" s="43"/>
    </row>
    <row r="162" spans="1:9" ht="15.75" customHeight="1">
      <c r="A162" s="103"/>
      <c r="I162" s="43"/>
    </row>
    <row r="163" spans="1:9" ht="15.75" customHeight="1">
      <c r="A163" s="103"/>
      <c r="I163" s="43"/>
    </row>
    <row r="164" spans="1:9" ht="15.75" customHeight="1">
      <c r="A164" s="103"/>
      <c r="I164" s="43"/>
    </row>
    <row r="165" spans="1:9" ht="15.75" customHeight="1">
      <c r="A165" s="103"/>
      <c r="I165" s="43"/>
    </row>
    <row r="166" spans="1:9" ht="15.75" customHeight="1">
      <c r="A166" s="103"/>
      <c r="I166" s="43"/>
    </row>
    <row r="167" spans="1:9" ht="15.75" customHeight="1">
      <c r="A167" s="103"/>
      <c r="I167" s="43"/>
    </row>
    <row r="168" spans="1:9" ht="15.75" customHeight="1">
      <c r="A168" s="103"/>
      <c r="I168" s="43"/>
    </row>
    <row r="169" spans="1:9" ht="15.75" customHeight="1">
      <c r="A169" s="103"/>
      <c r="I169" s="43"/>
    </row>
    <row r="170" spans="1:9" ht="15.75" customHeight="1">
      <c r="A170" s="103"/>
      <c r="I170" s="43"/>
    </row>
    <row r="171" spans="1:9" ht="15.75" customHeight="1">
      <c r="A171" s="103"/>
      <c r="I171" s="43"/>
    </row>
    <row r="172" spans="1:9" ht="15.75" customHeight="1">
      <c r="A172" s="103"/>
      <c r="I172" s="43"/>
    </row>
    <row r="173" spans="1:9" ht="15.75" customHeight="1">
      <c r="A173" s="103"/>
      <c r="I173" s="43"/>
    </row>
    <row r="174" spans="1:9" ht="15.75" customHeight="1">
      <c r="A174" s="103"/>
      <c r="I174" s="43"/>
    </row>
    <row r="175" spans="1:9" ht="15.75" customHeight="1">
      <c r="A175" s="103"/>
      <c r="I175" s="43"/>
    </row>
    <row r="176" spans="1:9" ht="15.75" customHeight="1">
      <c r="A176" s="103"/>
      <c r="I176" s="43"/>
    </row>
    <row r="177" spans="1:9" ht="15.75" customHeight="1">
      <c r="A177" s="103"/>
      <c r="I177" s="43"/>
    </row>
    <row r="178" spans="1:9" ht="15.75" customHeight="1">
      <c r="A178" s="103"/>
      <c r="I178" s="43"/>
    </row>
    <row r="179" spans="1:9" ht="15.75" customHeight="1">
      <c r="A179" s="103"/>
      <c r="I179" s="43"/>
    </row>
    <row r="180" spans="1:9" ht="15.75" customHeight="1">
      <c r="A180" s="103"/>
      <c r="I180" s="43"/>
    </row>
    <row r="181" spans="1:9" ht="15.75" customHeight="1">
      <c r="A181" s="103"/>
      <c r="I181" s="43"/>
    </row>
    <row r="182" spans="1:9" ht="15.75" customHeight="1">
      <c r="A182" s="103"/>
      <c r="I182" s="43"/>
    </row>
    <row r="183" spans="1:9" ht="15.75" customHeight="1">
      <c r="A183" s="103"/>
      <c r="I183" s="43"/>
    </row>
    <row r="184" spans="1:9" ht="15.75" customHeight="1">
      <c r="A184" s="103"/>
      <c r="I184" s="43"/>
    </row>
    <row r="185" spans="1:9" ht="15.75" customHeight="1">
      <c r="A185" s="103"/>
      <c r="I185" s="43"/>
    </row>
    <row r="186" spans="1:9" ht="15.75" customHeight="1">
      <c r="A186" s="103"/>
      <c r="I186" s="43"/>
    </row>
    <row r="187" spans="1:9" ht="15.75" customHeight="1">
      <c r="A187" s="103"/>
      <c r="I187" s="43"/>
    </row>
    <row r="188" spans="1:9" ht="15.75" customHeight="1">
      <c r="A188" s="103"/>
      <c r="I188" s="43"/>
    </row>
    <row r="189" spans="1:9" ht="15.75" customHeight="1">
      <c r="A189" s="103"/>
      <c r="I189" s="43"/>
    </row>
    <row r="190" spans="1:9" ht="15.75" customHeight="1">
      <c r="A190" s="103"/>
      <c r="I190" s="43"/>
    </row>
    <row r="191" spans="1:9" ht="15.75" customHeight="1">
      <c r="A191" s="103"/>
      <c r="I191" s="43"/>
    </row>
    <row r="192" spans="1:9" ht="15.75" customHeight="1">
      <c r="A192" s="103"/>
      <c r="I192" s="43"/>
    </row>
    <row r="193" spans="1:9" ht="15.75" customHeight="1">
      <c r="A193" s="103"/>
      <c r="I193" s="43"/>
    </row>
    <row r="194" spans="1:9" ht="15.75" customHeight="1">
      <c r="A194" s="103"/>
      <c r="I194" s="43"/>
    </row>
    <row r="195" spans="1:9" ht="15.75" customHeight="1">
      <c r="A195" s="103"/>
      <c r="I195" s="43"/>
    </row>
    <row r="196" spans="1:9" ht="15.75" customHeight="1">
      <c r="A196" s="103"/>
      <c r="I196" s="43"/>
    </row>
    <row r="197" spans="1:9" ht="15.75" customHeight="1">
      <c r="A197" s="103"/>
      <c r="I197" s="43"/>
    </row>
    <row r="198" spans="1:9" ht="15.75" customHeight="1">
      <c r="A198" s="103"/>
      <c r="I198" s="43"/>
    </row>
    <row r="199" spans="1:9" ht="15.75" customHeight="1">
      <c r="A199" s="103"/>
      <c r="I199" s="43"/>
    </row>
    <row r="200" spans="1:9" ht="15.75" customHeight="1">
      <c r="A200" s="103"/>
      <c r="I200" s="43"/>
    </row>
    <row r="201" spans="1:9" ht="15.75" customHeight="1">
      <c r="A201" s="103"/>
      <c r="I201" s="43"/>
    </row>
    <row r="202" spans="1:9" ht="15.75" customHeight="1">
      <c r="A202" s="103"/>
      <c r="I202" s="43"/>
    </row>
    <row r="203" spans="1:9" ht="15.75" customHeight="1">
      <c r="A203" s="103"/>
      <c r="I203" s="43"/>
    </row>
    <row r="204" spans="1:9" ht="15.75" customHeight="1">
      <c r="A204" s="103"/>
      <c r="I204" s="43"/>
    </row>
    <row r="205" spans="1:9" ht="15.75" customHeight="1">
      <c r="A205" s="103"/>
      <c r="I205" s="43"/>
    </row>
    <row r="206" spans="1:9" ht="15.75" customHeight="1">
      <c r="A206" s="103"/>
      <c r="I206" s="43"/>
    </row>
    <row r="207" spans="1:9" ht="15.75" customHeight="1">
      <c r="A207" s="103"/>
      <c r="I207" s="43"/>
    </row>
    <row r="208" spans="1:9" ht="15.75" customHeight="1">
      <c r="A208" s="103"/>
      <c r="I208" s="43"/>
    </row>
    <row r="209" spans="1:9" ht="15.75" customHeight="1">
      <c r="A209" s="103"/>
      <c r="I209" s="43"/>
    </row>
    <row r="210" spans="1:9" ht="15.75" customHeight="1">
      <c r="A210" s="103"/>
      <c r="I210" s="43"/>
    </row>
    <row r="211" spans="1:9" ht="15.75" customHeight="1">
      <c r="A211" s="103"/>
      <c r="I211" s="43"/>
    </row>
    <row r="212" spans="1:9" ht="15.75" customHeight="1">
      <c r="A212" s="103"/>
      <c r="I212" s="43"/>
    </row>
    <row r="213" spans="1:9" ht="15.75" customHeight="1">
      <c r="A213" s="103"/>
      <c r="I213" s="43"/>
    </row>
    <row r="214" spans="1:9" ht="15.75" customHeight="1">
      <c r="A214" s="103"/>
      <c r="I214" s="43"/>
    </row>
    <row r="215" spans="1:9" ht="15.75" customHeight="1">
      <c r="A215" s="103"/>
      <c r="I215" s="43"/>
    </row>
    <row r="216" spans="1:9" ht="15.75" customHeight="1">
      <c r="A216" s="103"/>
      <c r="I216" s="43"/>
    </row>
    <row r="217" spans="1:9" ht="15.75" customHeight="1">
      <c r="A217" s="103"/>
      <c r="I217" s="43"/>
    </row>
    <row r="218" spans="1:9" ht="15.75" customHeight="1">
      <c r="A218" s="103"/>
      <c r="I218" s="43"/>
    </row>
    <row r="219" spans="1:9" ht="15.75" customHeight="1">
      <c r="A219" s="103"/>
      <c r="I219" s="43"/>
    </row>
    <row r="220" spans="1:9" ht="15.75" customHeight="1">
      <c r="A220" s="103"/>
      <c r="I220" s="43"/>
    </row>
    <row r="221" spans="1:9" ht="15.75" customHeight="1">
      <c r="A221" s="103"/>
      <c r="I221" s="43"/>
    </row>
    <row r="222" spans="1:9" ht="15.75" customHeight="1">
      <c r="A222" s="103"/>
      <c r="I222" s="43"/>
    </row>
    <row r="223" spans="1:9" ht="15.75" customHeight="1">
      <c r="A223" s="103"/>
      <c r="I223" s="43"/>
    </row>
    <row r="224" spans="1:9" ht="15.75" customHeight="1">
      <c r="A224" s="103"/>
      <c r="I224" s="43"/>
    </row>
    <row r="225" spans="1:9" ht="15.75" customHeight="1">
      <c r="A225" s="103"/>
      <c r="I225" s="43"/>
    </row>
    <row r="226" spans="1:9" ht="15.75" customHeight="1">
      <c r="A226" s="103"/>
      <c r="I226" s="43"/>
    </row>
    <row r="227" spans="1:9" ht="15.75" customHeight="1">
      <c r="A227" s="103"/>
      <c r="I227" s="43"/>
    </row>
    <row r="228" spans="1:9" ht="15.75" customHeight="1">
      <c r="A228" s="103"/>
      <c r="I228" s="43"/>
    </row>
    <row r="229" spans="1:9" ht="15.75" customHeight="1">
      <c r="A229" s="103"/>
      <c r="I229" s="43"/>
    </row>
    <row r="230" spans="1:9" ht="15.75" customHeight="1">
      <c r="A230" s="103"/>
      <c r="I230" s="43"/>
    </row>
    <row r="231" spans="1:9" ht="15.75" customHeight="1">
      <c r="A231" s="103"/>
      <c r="I231" s="43"/>
    </row>
    <row r="232" spans="1:9" ht="15.75" customHeight="1">
      <c r="A232" s="103"/>
      <c r="I232" s="43"/>
    </row>
    <row r="233" spans="1:9" ht="15.75" customHeight="1">
      <c r="A233" s="103"/>
      <c r="I233" s="43"/>
    </row>
    <row r="234" spans="1:9" ht="15.75" customHeight="1">
      <c r="A234" s="103"/>
      <c r="I234" s="43"/>
    </row>
    <row r="235" spans="1:9" ht="15.75" customHeight="1">
      <c r="A235" s="103"/>
      <c r="I235" s="43"/>
    </row>
    <row r="236" spans="1:9" ht="15.75" customHeight="1">
      <c r="A236" s="103"/>
      <c r="I236" s="43"/>
    </row>
    <row r="237" spans="1:9" ht="15.75" customHeight="1">
      <c r="A237" s="103"/>
      <c r="I237" s="43"/>
    </row>
    <row r="238" spans="1:9" ht="15.75" customHeight="1">
      <c r="A238" s="103"/>
      <c r="I238" s="43"/>
    </row>
    <row r="239" spans="1:9" ht="15.75" customHeight="1">
      <c r="A239" s="103"/>
      <c r="I239" s="43"/>
    </row>
    <row r="240" spans="1:9" ht="15.75" customHeight="1">
      <c r="A240" s="103"/>
      <c r="I240" s="43"/>
    </row>
    <row r="241" spans="1:9" ht="15.75" customHeight="1">
      <c r="A241" s="103"/>
      <c r="I241" s="43"/>
    </row>
    <row r="242" spans="1:9" ht="15.75" customHeight="1">
      <c r="A242" s="103"/>
      <c r="I242" s="43"/>
    </row>
    <row r="243" spans="1:9" ht="15.75" customHeight="1">
      <c r="A243" s="103"/>
      <c r="I243" s="43"/>
    </row>
    <row r="244" spans="1:9" ht="15.75" customHeight="1">
      <c r="A244" s="103"/>
      <c r="I244" s="43"/>
    </row>
    <row r="245" spans="1:9" ht="15.75" customHeight="1">
      <c r="A245" s="103"/>
      <c r="I245" s="43"/>
    </row>
    <row r="246" spans="1:9" ht="15.75" customHeight="1">
      <c r="A246" s="103"/>
      <c r="I246" s="43"/>
    </row>
    <row r="247" spans="1:9" ht="15.75" customHeight="1">
      <c r="A247" s="103"/>
      <c r="I247" s="43"/>
    </row>
    <row r="248" spans="1:9" ht="15.75" customHeight="1">
      <c r="A248" s="103"/>
      <c r="I248" s="43"/>
    </row>
    <row r="249" spans="1:9" ht="15.75" customHeight="1">
      <c r="A249" s="103"/>
      <c r="I249" s="43"/>
    </row>
    <row r="250" spans="1:9" ht="15.75" customHeight="1">
      <c r="A250" s="103"/>
      <c r="I250" s="43"/>
    </row>
    <row r="251" spans="1:9" ht="15.75" customHeight="1">
      <c r="A251" s="103"/>
      <c r="I251" s="43"/>
    </row>
    <row r="252" spans="1:9" ht="15.75" customHeight="1">
      <c r="A252" s="103"/>
      <c r="I252" s="43"/>
    </row>
    <row r="253" spans="1:9" ht="15.75" customHeight="1">
      <c r="A253" s="103"/>
      <c r="I253" s="43"/>
    </row>
    <row r="254" spans="1:9" ht="15.75" customHeight="1">
      <c r="A254" s="103"/>
      <c r="I254" s="43"/>
    </row>
    <row r="255" spans="1:9" ht="15.75" customHeight="1">
      <c r="A255" s="103"/>
      <c r="I255" s="43"/>
    </row>
    <row r="256" spans="1:9" ht="15.75" customHeight="1">
      <c r="A256" s="103"/>
      <c r="I256" s="43"/>
    </row>
    <row r="257" spans="1:9" ht="15.75" customHeight="1">
      <c r="A257" s="103"/>
      <c r="I257" s="43"/>
    </row>
    <row r="258" spans="1:9" ht="15.75" customHeight="1">
      <c r="A258" s="103"/>
      <c r="I258" s="43"/>
    </row>
    <row r="259" spans="1:9" ht="15.75" customHeight="1">
      <c r="A259" s="103"/>
      <c r="I259" s="43"/>
    </row>
    <row r="260" spans="1:9" ht="15.75" customHeight="1">
      <c r="A260" s="103"/>
      <c r="I260" s="43"/>
    </row>
    <row r="261" spans="1:9" ht="15.75" customHeight="1">
      <c r="A261" s="103"/>
      <c r="I261" s="43"/>
    </row>
    <row r="262" spans="1:9" ht="15.75" customHeight="1">
      <c r="A262" s="103"/>
      <c r="I262" s="43"/>
    </row>
    <row r="263" spans="1:9" ht="15.75" customHeight="1">
      <c r="A263" s="103"/>
      <c r="I263" s="43"/>
    </row>
    <row r="264" spans="1:9" ht="15.75" customHeight="1">
      <c r="A264" s="103"/>
      <c r="I264" s="43"/>
    </row>
    <row r="265" spans="1:9" ht="15.75" customHeight="1">
      <c r="A265" s="103"/>
      <c r="I265" s="43"/>
    </row>
    <row r="266" spans="1:9" ht="15.75" customHeight="1">
      <c r="A266" s="103"/>
      <c r="I266" s="43"/>
    </row>
    <row r="267" spans="1:9" ht="15.75" customHeight="1">
      <c r="A267" s="103"/>
      <c r="I267" s="43"/>
    </row>
    <row r="268" spans="1:9" ht="15.75" customHeight="1">
      <c r="A268" s="103"/>
      <c r="I268" s="43"/>
    </row>
    <row r="269" spans="1:9" ht="15.75" customHeight="1">
      <c r="A269" s="103"/>
      <c r="I269" s="43"/>
    </row>
    <row r="270" spans="1:9" ht="15.75" customHeight="1">
      <c r="A270" s="103"/>
      <c r="I270" s="43"/>
    </row>
    <row r="271" spans="1:9" ht="15.75" customHeight="1">
      <c r="A271" s="103"/>
      <c r="I271" s="43"/>
    </row>
    <row r="272" spans="1:9" ht="15.75" customHeight="1">
      <c r="A272" s="103"/>
      <c r="I272" s="43"/>
    </row>
    <row r="273" spans="1:9" ht="15.75" customHeight="1">
      <c r="A273" s="103"/>
      <c r="I273" s="43"/>
    </row>
    <row r="274" spans="1:9" ht="15.75" customHeight="1">
      <c r="A274" s="103"/>
      <c r="I274" s="43"/>
    </row>
    <row r="275" spans="1:9" ht="15.75" customHeight="1">
      <c r="A275" s="103"/>
      <c r="I275" s="43"/>
    </row>
    <row r="276" spans="1:9" ht="15.75" customHeight="1">
      <c r="A276" s="103"/>
      <c r="I276" s="43"/>
    </row>
    <row r="277" spans="1:9" ht="15.75" customHeight="1">
      <c r="A277" s="103"/>
      <c r="I277" s="43"/>
    </row>
    <row r="278" spans="1:9" ht="15.75" customHeight="1">
      <c r="A278" s="103"/>
      <c r="I278" s="43"/>
    </row>
    <row r="279" spans="1:9" ht="15.75" customHeight="1">
      <c r="A279" s="103"/>
      <c r="I279" s="43"/>
    </row>
    <row r="280" spans="1:9" ht="15.75" customHeight="1">
      <c r="A280" s="103"/>
      <c r="I280" s="43"/>
    </row>
    <row r="281" spans="1:9" ht="15.75" customHeight="1">
      <c r="A281" s="103"/>
      <c r="I281" s="43"/>
    </row>
    <row r="282" spans="1:9" ht="15.75" customHeight="1">
      <c r="A282" s="103"/>
      <c r="I282" s="43"/>
    </row>
    <row r="283" spans="1:9" ht="15.75" customHeight="1">
      <c r="A283" s="103"/>
      <c r="I283" s="43"/>
    </row>
    <row r="284" spans="1:9" ht="15.75" customHeight="1">
      <c r="A284" s="103"/>
      <c r="I284" s="43"/>
    </row>
    <row r="285" spans="1:9" ht="15.75" customHeight="1">
      <c r="A285" s="103"/>
      <c r="I285" s="43"/>
    </row>
    <row r="286" spans="1:9" ht="15.75" customHeight="1">
      <c r="A286" s="103"/>
      <c r="I286" s="43"/>
    </row>
    <row r="287" spans="1:9" ht="15.75" customHeight="1">
      <c r="A287" s="103"/>
      <c r="I287" s="43"/>
    </row>
    <row r="288" spans="1:9" ht="15.75" customHeight="1">
      <c r="A288" s="103"/>
      <c r="I288" s="43"/>
    </row>
    <row r="289" spans="1:9" ht="15.75" customHeight="1">
      <c r="A289" s="103"/>
      <c r="I289" s="43"/>
    </row>
    <row r="290" spans="1:9" ht="15.75" customHeight="1">
      <c r="A290" s="103"/>
      <c r="I290" s="43"/>
    </row>
    <row r="291" spans="1:9" ht="15.75" customHeight="1">
      <c r="A291" s="103"/>
      <c r="I291" s="43"/>
    </row>
    <row r="292" spans="1:9" ht="15.75" customHeight="1">
      <c r="A292" s="103"/>
      <c r="I292" s="43"/>
    </row>
    <row r="293" spans="1:9" ht="15.75" customHeight="1">
      <c r="A293" s="103"/>
      <c r="I293" s="43"/>
    </row>
    <row r="294" spans="1:9" ht="15.75" customHeight="1">
      <c r="A294" s="103"/>
      <c r="I294" s="43"/>
    </row>
    <row r="295" spans="1:9" ht="15.75" customHeight="1">
      <c r="A295" s="103"/>
      <c r="I295" s="43"/>
    </row>
    <row r="296" spans="1:9" ht="15.75" customHeight="1">
      <c r="A296" s="103"/>
      <c r="I296" s="43"/>
    </row>
    <row r="297" spans="1:9" ht="15.75" customHeight="1">
      <c r="A297" s="103"/>
      <c r="I297" s="43"/>
    </row>
    <row r="298" spans="1:9" ht="15.75" customHeight="1">
      <c r="A298" s="103"/>
      <c r="I298" s="43"/>
    </row>
    <row r="299" spans="1:9" ht="15.75" customHeight="1">
      <c r="A299" s="103"/>
      <c r="I299" s="43"/>
    </row>
    <row r="300" spans="1:9" ht="15.75" customHeight="1">
      <c r="A300" s="103"/>
      <c r="I300" s="43"/>
    </row>
    <row r="301" spans="1:9" ht="15.75" customHeight="1">
      <c r="A301" s="103"/>
      <c r="I301" s="43"/>
    </row>
    <row r="302" spans="1:9" ht="15.75" customHeight="1">
      <c r="A302" s="103"/>
      <c r="I302" s="43"/>
    </row>
    <row r="303" spans="1:9" ht="15.75" customHeight="1">
      <c r="A303" s="103"/>
      <c r="I303" s="43"/>
    </row>
    <row r="304" spans="1:9" ht="15.75" customHeight="1">
      <c r="A304" s="103"/>
      <c r="I304" s="43"/>
    </row>
    <row r="305" spans="1:9" ht="15.75" customHeight="1">
      <c r="A305" s="103"/>
      <c r="I305" s="43"/>
    </row>
    <row r="306" spans="1:9" ht="15.75" customHeight="1">
      <c r="A306" s="103"/>
      <c r="I306" s="43"/>
    </row>
    <row r="307" spans="1:9" ht="15.75" customHeight="1">
      <c r="A307" s="103"/>
      <c r="I307" s="43"/>
    </row>
    <row r="308" spans="1:9" ht="15.75" customHeight="1">
      <c r="A308" s="103"/>
      <c r="I308" s="43"/>
    </row>
    <row r="309" spans="1:9" ht="15.75" customHeight="1">
      <c r="A309" s="103"/>
      <c r="I309" s="43"/>
    </row>
    <row r="310" spans="1:9" ht="15.75" customHeight="1">
      <c r="A310" s="103"/>
      <c r="I310" s="43"/>
    </row>
    <row r="311" spans="1:9" ht="15.75" customHeight="1">
      <c r="A311" s="103"/>
      <c r="I311" s="43"/>
    </row>
    <row r="312" spans="1:9" ht="15.75" customHeight="1">
      <c r="A312" s="103"/>
      <c r="I312" s="43"/>
    </row>
    <row r="313" spans="1:9" ht="15.75" customHeight="1">
      <c r="A313" s="103"/>
      <c r="I313" s="43"/>
    </row>
    <row r="314" spans="1:9" ht="15.75" customHeight="1">
      <c r="A314" s="103"/>
      <c r="I314" s="43"/>
    </row>
    <row r="315" spans="1:9" ht="15.75" customHeight="1">
      <c r="A315" s="103"/>
      <c r="I315" s="43"/>
    </row>
    <row r="316" spans="1:9" ht="15.75" customHeight="1">
      <c r="A316" s="103"/>
      <c r="I316" s="43"/>
    </row>
    <row r="317" spans="1:9" ht="15.75" customHeight="1">
      <c r="A317" s="103"/>
      <c r="I317" s="43"/>
    </row>
    <row r="318" spans="1:9" ht="15.75" customHeight="1">
      <c r="A318" s="103"/>
      <c r="I318" s="43"/>
    </row>
    <row r="319" spans="1:9" ht="15.75" customHeight="1">
      <c r="A319" s="103"/>
      <c r="I319" s="43"/>
    </row>
    <row r="320" spans="1:9" ht="15.75" customHeight="1">
      <c r="A320" s="103"/>
      <c r="I320" s="43"/>
    </row>
    <row r="321" spans="1:9" ht="15.75" customHeight="1">
      <c r="A321" s="103"/>
      <c r="I321" s="43"/>
    </row>
    <row r="322" spans="1:9" ht="15.75" customHeight="1">
      <c r="A322" s="103"/>
      <c r="I322" s="43"/>
    </row>
    <row r="323" spans="1:9" ht="15.75" customHeight="1">
      <c r="A323" s="103"/>
      <c r="I323" s="43"/>
    </row>
    <row r="324" spans="1:9" ht="15.75" customHeight="1">
      <c r="A324" s="103"/>
      <c r="I324" s="43"/>
    </row>
    <row r="325" spans="1:9" ht="15.75" customHeight="1">
      <c r="A325" s="103"/>
      <c r="I325" s="43"/>
    </row>
    <row r="326" spans="1:9" ht="15.75" customHeight="1">
      <c r="A326" s="103"/>
      <c r="I326" s="43"/>
    </row>
    <row r="327" spans="1:9" ht="15.75" customHeight="1">
      <c r="A327" s="103"/>
      <c r="I327" s="43"/>
    </row>
    <row r="328" spans="1:9" ht="15.75" customHeight="1">
      <c r="A328" s="103"/>
      <c r="I328" s="43"/>
    </row>
    <row r="329" spans="1:9" ht="15.75" customHeight="1">
      <c r="A329" s="103"/>
      <c r="I329" s="43"/>
    </row>
    <row r="330" spans="1:9" ht="15.75" customHeight="1">
      <c r="A330" s="103"/>
      <c r="I330" s="43"/>
    </row>
    <row r="331" spans="1:9" ht="15.75" customHeight="1">
      <c r="I331" s="43"/>
    </row>
    <row r="332" spans="1:9" ht="15.75" customHeight="1">
      <c r="I332" s="43"/>
    </row>
    <row r="333" spans="1:9" ht="15.75" customHeight="1">
      <c r="I333" s="43"/>
    </row>
    <row r="334" spans="1:9" ht="15.75" customHeight="1">
      <c r="I334" s="43"/>
    </row>
    <row r="335" spans="1:9" ht="15.75" customHeight="1">
      <c r="I335" s="43"/>
    </row>
    <row r="336" spans="1:9" ht="15.75" customHeight="1">
      <c r="I336" s="43"/>
    </row>
    <row r="337" spans="9:9" ht="15.75" customHeight="1">
      <c r="I337" s="43"/>
    </row>
    <row r="338" spans="9:9" ht="15.75" customHeight="1">
      <c r="I338" s="43"/>
    </row>
    <row r="339" spans="9:9" ht="15.75" customHeight="1">
      <c r="I339" s="43"/>
    </row>
    <row r="340" spans="9:9" ht="15.75" customHeight="1">
      <c r="I340" s="43"/>
    </row>
    <row r="341" spans="9:9" ht="15.75" customHeight="1">
      <c r="I341" s="43"/>
    </row>
    <row r="342" spans="9:9" ht="15.75" customHeight="1">
      <c r="I342" s="43"/>
    </row>
    <row r="343" spans="9:9" ht="15.75" customHeight="1">
      <c r="I343" s="43"/>
    </row>
    <row r="344" spans="9:9" ht="15.75" customHeight="1">
      <c r="I344" s="43"/>
    </row>
    <row r="345" spans="9:9" ht="15.75" customHeight="1">
      <c r="I345" s="43"/>
    </row>
    <row r="346" spans="9:9" ht="15.75" customHeight="1">
      <c r="I346" s="43"/>
    </row>
    <row r="347" spans="9:9" ht="15.75" customHeight="1">
      <c r="I347" s="43"/>
    </row>
    <row r="348" spans="9:9" ht="15.75" customHeight="1">
      <c r="I348" s="43"/>
    </row>
    <row r="349" spans="9:9" ht="15.75" customHeight="1">
      <c r="I349" s="43"/>
    </row>
    <row r="350" spans="9:9" ht="15.75" customHeight="1">
      <c r="I350" s="43"/>
    </row>
    <row r="351" spans="9:9" ht="15.75" customHeight="1">
      <c r="I351" s="43"/>
    </row>
    <row r="352" spans="9:9" ht="15.75" customHeight="1">
      <c r="I352" s="43"/>
    </row>
    <row r="353" spans="9:9" ht="15.75" customHeight="1">
      <c r="I353" s="43"/>
    </row>
    <row r="354" spans="9:9" ht="15.75" customHeight="1">
      <c r="I354" s="43"/>
    </row>
    <row r="355" spans="9:9" ht="15.75" customHeight="1">
      <c r="I355" s="43"/>
    </row>
    <row r="356" spans="9:9" ht="15.75" customHeight="1">
      <c r="I356" s="43"/>
    </row>
    <row r="357" spans="9:9" ht="15.75" customHeight="1">
      <c r="I357" s="43"/>
    </row>
    <row r="358" spans="9:9" ht="15.75" customHeight="1">
      <c r="I358" s="43"/>
    </row>
    <row r="359" spans="9:9" ht="15.75" customHeight="1">
      <c r="I359" s="43"/>
    </row>
    <row r="360" spans="9:9" ht="15.75" customHeight="1">
      <c r="I360" s="43"/>
    </row>
    <row r="361" spans="9:9" ht="15.75" customHeight="1">
      <c r="I361" s="43"/>
    </row>
    <row r="362" spans="9:9" ht="15.75" customHeight="1">
      <c r="I362" s="43"/>
    </row>
    <row r="363" spans="9:9" ht="15.75" customHeight="1">
      <c r="I363" s="43"/>
    </row>
    <row r="364" spans="9:9" ht="15.75" customHeight="1">
      <c r="I364" s="43"/>
    </row>
    <row r="365" spans="9:9" ht="15.75" customHeight="1">
      <c r="I365" s="43"/>
    </row>
    <row r="366" spans="9:9" ht="15.75" customHeight="1">
      <c r="I366" s="43"/>
    </row>
    <row r="367" spans="9:9" ht="15.75" customHeight="1">
      <c r="I367" s="43"/>
    </row>
    <row r="368" spans="9:9" ht="15.75" customHeight="1">
      <c r="I368" s="43"/>
    </row>
    <row r="369" spans="9:9" ht="15.75" customHeight="1">
      <c r="I369" s="43"/>
    </row>
    <row r="370" spans="9:9" ht="15.75" customHeight="1">
      <c r="I370" s="43"/>
    </row>
    <row r="371" spans="9:9" ht="15.75" customHeight="1">
      <c r="I371" s="43"/>
    </row>
    <row r="372" spans="9:9" ht="15.75" customHeight="1">
      <c r="I372" s="43"/>
    </row>
    <row r="373" spans="9:9" ht="15.75" customHeight="1">
      <c r="I373" s="43"/>
    </row>
    <row r="374" spans="9:9" ht="15.75" customHeight="1">
      <c r="I374" s="43"/>
    </row>
    <row r="375" spans="9:9" ht="15.75" customHeight="1">
      <c r="I375" s="43"/>
    </row>
    <row r="376" spans="9:9" ht="15.75" customHeight="1">
      <c r="I376" s="43"/>
    </row>
    <row r="377" spans="9:9" ht="15.75" customHeight="1">
      <c r="I377" s="43"/>
    </row>
    <row r="378" spans="9:9" ht="15.75" customHeight="1">
      <c r="I378" s="43"/>
    </row>
    <row r="379" spans="9:9" ht="15.75" customHeight="1">
      <c r="I379" s="43"/>
    </row>
    <row r="380" spans="9:9" ht="15.75" customHeight="1">
      <c r="I380" s="43"/>
    </row>
    <row r="381" spans="9:9" ht="15.75" customHeight="1">
      <c r="I381" s="43"/>
    </row>
    <row r="382" spans="9:9" ht="15.75" customHeight="1">
      <c r="I382" s="43"/>
    </row>
    <row r="383" spans="9:9" ht="15.75" customHeight="1">
      <c r="I383" s="43"/>
    </row>
    <row r="384" spans="9:9" ht="15.75" customHeight="1">
      <c r="I384" s="43"/>
    </row>
    <row r="385" spans="9:9" ht="15.75" customHeight="1">
      <c r="I385" s="43"/>
    </row>
    <row r="386" spans="9:9" ht="15.75" customHeight="1">
      <c r="I386" s="43"/>
    </row>
    <row r="387" spans="9:9" ht="15.75" customHeight="1">
      <c r="I387" s="43"/>
    </row>
    <row r="388" spans="9:9" ht="15.75" customHeight="1">
      <c r="I388" s="43"/>
    </row>
    <row r="389" spans="9:9" ht="15.75" customHeight="1">
      <c r="I389" s="43"/>
    </row>
    <row r="390" spans="9:9" ht="15.75" customHeight="1">
      <c r="I390" s="43"/>
    </row>
    <row r="391" spans="9:9" ht="15.75" customHeight="1">
      <c r="I391" s="43"/>
    </row>
    <row r="392" spans="9:9" ht="15.75" customHeight="1">
      <c r="I392" s="43"/>
    </row>
    <row r="393" spans="9:9" ht="15.75" customHeight="1">
      <c r="I393" s="43"/>
    </row>
    <row r="394" spans="9:9" ht="15.75" customHeight="1">
      <c r="I394" s="43"/>
    </row>
    <row r="395" spans="9:9" ht="15.75" customHeight="1">
      <c r="I395" s="43"/>
    </row>
    <row r="396" spans="9:9" ht="15.75" customHeight="1">
      <c r="I396" s="43"/>
    </row>
    <row r="397" spans="9:9" ht="15.75" customHeight="1">
      <c r="I397" s="43"/>
    </row>
    <row r="398" spans="9:9" ht="15.75" customHeight="1">
      <c r="I398" s="43"/>
    </row>
    <row r="399" spans="9:9" ht="15.75" customHeight="1">
      <c r="I399" s="43"/>
    </row>
    <row r="400" spans="9:9" ht="15.75" customHeight="1">
      <c r="I400" s="43"/>
    </row>
    <row r="401" spans="9:9" ht="15.75" customHeight="1">
      <c r="I401" s="43"/>
    </row>
    <row r="402" spans="9:9" ht="15.75" customHeight="1">
      <c r="I402" s="43"/>
    </row>
    <row r="403" spans="9:9" ht="15.75" customHeight="1">
      <c r="I403" s="43"/>
    </row>
    <row r="404" spans="9:9" ht="15.75" customHeight="1">
      <c r="I404" s="43"/>
    </row>
    <row r="405" spans="9:9" ht="15.75" customHeight="1">
      <c r="I405" s="43"/>
    </row>
    <row r="406" spans="9:9" ht="15.75" customHeight="1">
      <c r="I406" s="43"/>
    </row>
    <row r="407" spans="9:9" ht="15.75" customHeight="1">
      <c r="I407" s="43"/>
    </row>
    <row r="408" spans="9:9" ht="15.75" customHeight="1">
      <c r="I408" s="43"/>
    </row>
    <row r="409" spans="9:9" ht="15.75" customHeight="1">
      <c r="I409" s="43"/>
    </row>
    <row r="410" spans="9:9" ht="15.75" customHeight="1">
      <c r="I410" s="43"/>
    </row>
    <row r="411" spans="9:9" ht="15.75" customHeight="1">
      <c r="I411" s="43"/>
    </row>
    <row r="412" spans="9:9" ht="15.75" customHeight="1">
      <c r="I412" s="43"/>
    </row>
    <row r="413" spans="9:9" ht="15.75" customHeight="1">
      <c r="I413" s="43"/>
    </row>
    <row r="414" spans="9:9" ht="15.75" customHeight="1">
      <c r="I414" s="43"/>
    </row>
    <row r="415" spans="9:9" ht="15.75" customHeight="1">
      <c r="I415" s="43"/>
    </row>
    <row r="416" spans="9:9" ht="15.75" customHeight="1">
      <c r="I416" s="43"/>
    </row>
    <row r="417" spans="9:9" ht="15.75" customHeight="1">
      <c r="I417" s="43"/>
    </row>
    <row r="418" spans="9:9" ht="15.75" customHeight="1">
      <c r="I418" s="43"/>
    </row>
    <row r="419" spans="9:9" ht="15.75" customHeight="1">
      <c r="I419" s="43"/>
    </row>
    <row r="420" spans="9:9" ht="15.75" customHeight="1">
      <c r="I420" s="43"/>
    </row>
    <row r="421" spans="9:9" ht="15.75" customHeight="1">
      <c r="I421" s="43"/>
    </row>
    <row r="422" spans="9:9" ht="15.75" customHeight="1">
      <c r="I422" s="43"/>
    </row>
    <row r="423" spans="9:9" ht="15.75" customHeight="1">
      <c r="I423" s="43"/>
    </row>
    <row r="424" spans="9:9" ht="15.75" customHeight="1">
      <c r="I424" s="43"/>
    </row>
    <row r="425" spans="9:9" ht="15.75" customHeight="1">
      <c r="I425" s="43"/>
    </row>
    <row r="426" spans="9:9" ht="15.75" customHeight="1">
      <c r="I426" s="43"/>
    </row>
    <row r="427" spans="9:9" ht="15.75" customHeight="1">
      <c r="I427" s="43"/>
    </row>
    <row r="428" spans="9:9" ht="15.75" customHeight="1">
      <c r="I428" s="43"/>
    </row>
    <row r="429" spans="9:9" ht="15.75" customHeight="1">
      <c r="I429" s="43"/>
    </row>
    <row r="430" spans="9:9" ht="15.75" customHeight="1">
      <c r="I430" s="43"/>
    </row>
    <row r="431" spans="9:9" ht="15.75" customHeight="1">
      <c r="I431" s="43"/>
    </row>
    <row r="432" spans="9:9" ht="15.75" customHeight="1">
      <c r="I432" s="43"/>
    </row>
    <row r="433" spans="9:9" ht="15.75" customHeight="1">
      <c r="I433" s="43"/>
    </row>
    <row r="434" spans="9:9" ht="15.75" customHeight="1">
      <c r="I434" s="43"/>
    </row>
    <row r="435" spans="9:9" ht="15.75" customHeight="1">
      <c r="I435" s="43"/>
    </row>
    <row r="436" spans="9:9" ht="15.75" customHeight="1">
      <c r="I436" s="43"/>
    </row>
    <row r="437" spans="9:9" ht="15.75" customHeight="1">
      <c r="I437" s="43"/>
    </row>
    <row r="438" spans="9:9" ht="15.75" customHeight="1">
      <c r="I438" s="43"/>
    </row>
    <row r="439" spans="9:9" ht="15.75" customHeight="1">
      <c r="I439" s="43"/>
    </row>
    <row r="440" spans="9:9" ht="15.75" customHeight="1">
      <c r="I440" s="43"/>
    </row>
    <row r="441" spans="9:9" ht="15.75" customHeight="1">
      <c r="I441" s="43"/>
    </row>
    <row r="442" spans="9:9" ht="15.75" customHeight="1">
      <c r="I442" s="43"/>
    </row>
    <row r="443" spans="9:9" ht="15.75" customHeight="1">
      <c r="I443" s="43"/>
    </row>
    <row r="444" spans="9:9" ht="15.75" customHeight="1">
      <c r="I444" s="43"/>
    </row>
    <row r="445" spans="9:9" ht="15.75" customHeight="1">
      <c r="I445" s="43"/>
    </row>
    <row r="446" spans="9:9" ht="15.75" customHeight="1">
      <c r="I446" s="43"/>
    </row>
    <row r="447" spans="9:9" ht="15.75" customHeight="1">
      <c r="I447" s="43"/>
    </row>
    <row r="448" spans="9:9" ht="15.75" customHeight="1">
      <c r="I448" s="43"/>
    </row>
    <row r="449" spans="9:9" ht="15.75" customHeight="1">
      <c r="I449" s="43"/>
    </row>
    <row r="450" spans="9:9" ht="15.75" customHeight="1">
      <c r="I450" s="43"/>
    </row>
    <row r="451" spans="9:9" ht="15.75" customHeight="1">
      <c r="I451" s="43"/>
    </row>
    <row r="452" spans="9:9" ht="15.75" customHeight="1">
      <c r="I452" s="43"/>
    </row>
    <row r="453" spans="9:9" ht="15.75" customHeight="1">
      <c r="I453" s="43"/>
    </row>
    <row r="454" spans="9:9" ht="15.75" customHeight="1">
      <c r="I454" s="43"/>
    </row>
    <row r="455" spans="9:9" ht="15.75" customHeight="1">
      <c r="I455" s="43"/>
    </row>
    <row r="456" spans="9:9" ht="15.75" customHeight="1">
      <c r="I456" s="43"/>
    </row>
    <row r="457" spans="9:9" ht="15.75" customHeight="1">
      <c r="I457" s="43"/>
    </row>
    <row r="458" spans="9:9" ht="15.75" customHeight="1">
      <c r="I458" s="43"/>
    </row>
    <row r="459" spans="9:9" ht="15.75" customHeight="1">
      <c r="I459" s="43"/>
    </row>
    <row r="460" spans="9:9" ht="15.75" customHeight="1">
      <c r="I460" s="43"/>
    </row>
    <row r="461" spans="9:9" ht="15.75" customHeight="1">
      <c r="I461" s="43"/>
    </row>
    <row r="462" spans="9:9" ht="15.75" customHeight="1">
      <c r="I462" s="43"/>
    </row>
    <row r="463" spans="9:9" ht="15.75" customHeight="1">
      <c r="I463" s="43"/>
    </row>
    <row r="464" spans="9:9" ht="15.75" customHeight="1">
      <c r="I464" s="43"/>
    </row>
    <row r="465" spans="9:9" ht="15.75" customHeight="1">
      <c r="I465" s="43"/>
    </row>
    <row r="466" spans="9:9" ht="15.75" customHeight="1">
      <c r="I466" s="43"/>
    </row>
    <row r="467" spans="9:9" ht="15.75" customHeight="1">
      <c r="I467" s="43"/>
    </row>
    <row r="468" spans="9:9" ht="15.75" customHeight="1">
      <c r="I468" s="43"/>
    </row>
    <row r="469" spans="9:9" ht="15.75" customHeight="1">
      <c r="I469" s="43"/>
    </row>
    <row r="470" spans="9:9" ht="15.75" customHeight="1">
      <c r="I470" s="43"/>
    </row>
    <row r="471" spans="9:9" ht="15.75" customHeight="1">
      <c r="I471" s="43"/>
    </row>
    <row r="472" spans="9:9" ht="15.75" customHeight="1">
      <c r="I472" s="43"/>
    </row>
    <row r="473" spans="9:9" ht="15.75" customHeight="1">
      <c r="I473" s="43"/>
    </row>
    <row r="474" spans="9:9" ht="15.75" customHeight="1">
      <c r="I474" s="43"/>
    </row>
    <row r="475" spans="9:9" ht="15.75" customHeight="1">
      <c r="I475" s="43"/>
    </row>
    <row r="476" spans="9:9" ht="15.75" customHeight="1">
      <c r="I476" s="43"/>
    </row>
    <row r="477" spans="9:9" ht="15.75" customHeight="1">
      <c r="I477" s="43"/>
    </row>
    <row r="478" spans="9:9" ht="15.75" customHeight="1">
      <c r="I478" s="43"/>
    </row>
    <row r="479" spans="9:9" ht="15.75" customHeight="1">
      <c r="I479" s="43"/>
    </row>
    <row r="480" spans="9:9" ht="15.75" customHeight="1">
      <c r="I480" s="43"/>
    </row>
    <row r="481" spans="9:9" ht="15.75" customHeight="1">
      <c r="I481" s="43"/>
    </row>
    <row r="482" spans="9:9" ht="15.75" customHeight="1">
      <c r="I482" s="43"/>
    </row>
    <row r="483" spans="9:9" ht="15.75" customHeight="1">
      <c r="I483" s="43"/>
    </row>
    <row r="484" spans="9:9" ht="15.75" customHeight="1">
      <c r="I484" s="43"/>
    </row>
    <row r="485" spans="9:9" ht="15.75" customHeight="1">
      <c r="I485" s="43"/>
    </row>
    <row r="486" spans="9:9" ht="15.75" customHeight="1">
      <c r="I486" s="43"/>
    </row>
    <row r="487" spans="9:9" ht="15.75" customHeight="1">
      <c r="I487" s="43"/>
    </row>
    <row r="488" spans="9:9" ht="15.75" customHeight="1">
      <c r="I488" s="43"/>
    </row>
    <row r="489" spans="9:9" ht="15.75" customHeight="1">
      <c r="I489" s="43"/>
    </row>
    <row r="490" spans="9:9" ht="15.75" customHeight="1">
      <c r="I490" s="43"/>
    </row>
    <row r="491" spans="9:9" ht="15.75" customHeight="1">
      <c r="I491" s="43"/>
    </row>
    <row r="492" spans="9:9" ht="15.75" customHeight="1">
      <c r="I492" s="43"/>
    </row>
    <row r="493" spans="9:9" ht="15.75" customHeight="1">
      <c r="I493" s="43"/>
    </row>
    <row r="494" spans="9:9" ht="15.75" customHeight="1">
      <c r="I494" s="43"/>
    </row>
    <row r="495" spans="9:9" ht="15.75" customHeight="1">
      <c r="I495" s="43"/>
    </row>
    <row r="496" spans="9:9" ht="15.75" customHeight="1">
      <c r="I496" s="43"/>
    </row>
    <row r="497" spans="9:9" ht="15.75" customHeight="1">
      <c r="I497" s="43"/>
    </row>
    <row r="498" spans="9:9" ht="15.75" customHeight="1">
      <c r="I498" s="43"/>
    </row>
    <row r="499" spans="9:9" ht="15.75" customHeight="1">
      <c r="I499" s="43"/>
    </row>
    <row r="500" spans="9:9" ht="15.75" customHeight="1">
      <c r="I500" s="43"/>
    </row>
    <row r="501" spans="9:9" ht="15.75" customHeight="1">
      <c r="I501" s="43"/>
    </row>
    <row r="502" spans="9:9" ht="15.75" customHeight="1">
      <c r="I502" s="43"/>
    </row>
    <row r="503" spans="9:9" ht="15.75" customHeight="1">
      <c r="I503" s="43"/>
    </row>
    <row r="504" spans="9:9" ht="15.75" customHeight="1">
      <c r="I504" s="43"/>
    </row>
    <row r="505" spans="9:9" ht="15.75" customHeight="1">
      <c r="I505" s="43"/>
    </row>
    <row r="506" spans="9:9" ht="15.75" customHeight="1">
      <c r="I506" s="43"/>
    </row>
    <row r="507" spans="9:9" ht="15.75" customHeight="1">
      <c r="I507" s="43"/>
    </row>
    <row r="508" spans="9:9" ht="15.75" customHeight="1">
      <c r="I508" s="43"/>
    </row>
    <row r="509" spans="9:9" ht="15.75" customHeight="1">
      <c r="I509" s="43"/>
    </row>
    <row r="510" spans="9:9" ht="15.75" customHeight="1">
      <c r="I510" s="43"/>
    </row>
    <row r="511" spans="9:9" ht="15.75" customHeight="1">
      <c r="I511" s="43"/>
    </row>
    <row r="512" spans="9:9" ht="15.75" customHeight="1">
      <c r="I512" s="43"/>
    </row>
    <row r="513" spans="9:9" ht="15.75" customHeight="1">
      <c r="I513" s="43"/>
    </row>
    <row r="514" spans="9:9" ht="15.75" customHeight="1">
      <c r="I514" s="43"/>
    </row>
    <row r="515" spans="9:9" ht="15.75" customHeight="1">
      <c r="I515" s="43"/>
    </row>
    <row r="516" spans="9:9" ht="15.75" customHeight="1">
      <c r="I516" s="43"/>
    </row>
    <row r="517" spans="9:9" ht="15.75" customHeight="1">
      <c r="I517" s="43"/>
    </row>
    <row r="518" spans="9:9" ht="15.75" customHeight="1">
      <c r="I518" s="43"/>
    </row>
    <row r="519" spans="9:9" ht="15.75" customHeight="1">
      <c r="I519" s="43"/>
    </row>
    <row r="520" spans="9:9" ht="15.75" customHeight="1">
      <c r="I520" s="43"/>
    </row>
    <row r="521" spans="9:9" ht="15.75" customHeight="1">
      <c r="I521" s="43"/>
    </row>
    <row r="522" spans="9:9" ht="15.75" customHeight="1">
      <c r="I522" s="43"/>
    </row>
    <row r="523" spans="9:9" ht="15.75" customHeight="1">
      <c r="I523" s="43"/>
    </row>
    <row r="524" spans="9:9" ht="15.75" customHeight="1">
      <c r="I524" s="43"/>
    </row>
    <row r="525" spans="9:9" ht="15.75" customHeight="1">
      <c r="I525" s="43"/>
    </row>
    <row r="526" spans="9:9" ht="15.75" customHeight="1">
      <c r="I526" s="43"/>
    </row>
    <row r="527" spans="9:9" ht="15.75" customHeight="1">
      <c r="I527" s="43"/>
    </row>
    <row r="528" spans="9:9" ht="15.75" customHeight="1">
      <c r="I528" s="43"/>
    </row>
    <row r="529" spans="9:9" ht="15.75" customHeight="1">
      <c r="I529" s="43"/>
    </row>
    <row r="530" spans="9:9" ht="15.75" customHeight="1">
      <c r="I530" s="43"/>
    </row>
    <row r="531" spans="9:9" ht="15.75" customHeight="1">
      <c r="I531" s="43"/>
    </row>
    <row r="532" spans="9:9" ht="15.75" customHeight="1">
      <c r="I532" s="43"/>
    </row>
    <row r="533" spans="9:9" ht="15.75" customHeight="1">
      <c r="I533" s="43"/>
    </row>
    <row r="534" spans="9:9" ht="15.75" customHeight="1">
      <c r="I534" s="43"/>
    </row>
    <row r="535" spans="9:9" ht="15.75" customHeight="1">
      <c r="I535" s="43"/>
    </row>
    <row r="536" spans="9:9" ht="15.75" customHeight="1">
      <c r="I536" s="43"/>
    </row>
    <row r="537" spans="9:9" ht="15.75" customHeight="1">
      <c r="I537" s="43"/>
    </row>
    <row r="538" spans="9:9" ht="15.75" customHeight="1">
      <c r="I538" s="43"/>
    </row>
    <row r="539" spans="9:9" ht="15.75" customHeight="1">
      <c r="I539" s="43"/>
    </row>
    <row r="540" spans="9:9" ht="15.75" customHeight="1">
      <c r="I540" s="43"/>
    </row>
    <row r="541" spans="9:9" ht="15.75" customHeight="1">
      <c r="I541" s="43"/>
    </row>
    <row r="542" spans="9:9" ht="15.75" customHeight="1">
      <c r="I542" s="43"/>
    </row>
    <row r="543" spans="9:9" ht="15.75" customHeight="1">
      <c r="I543" s="43"/>
    </row>
    <row r="544" spans="9:9" ht="15.75" customHeight="1">
      <c r="I544" s="43"/>
    </row>
    <row r="545" spans="9:9" ht="15.75" customHeight="1">
      <c r="I545" s="43"/>
    </row>
    <row r="546" spans="9:9" ht="15.75" customHeight="1">
      <c r="I546" s="43"/>
    </row>
    <row r="547" spans="9:9" ht="15.75" customHeight="1">
      <c r="I547" s="43"/>
    </row>
    <row r="548" spans="9:9" ht="15.75" customHeight="1">
      <c r="I548" s="43"/>
    </row>
    <row r="549" spans="9:9" ht="15.75" customHeight="1">
      <c r="I549" s="43"/>
    </row>
    <row r="550" spans="9:9" ht="15.75" customHeight="1">
      <c r="I550" s="43"/>
    </row>
    <row r="551" spans="9:9" ht="15.75" customHeight="1">
      <c r="I551" s="43"/>
    </row>
    <row r="552" spans="9:9" ht="15.75" customHeight="1">
      <c r="I552" s="43"/>
    </row>
    <row r="553" spans="9:9" ht="15.75" customHeight="1">
      <c r="I553" s="43"/>
    </row>
    <row r="554" spans="9:9" ht="15.75" customHeight="1">
      <c r="I554" s="43"/>
    </row>
    <row r="555" spans="9:9" ht="15.75" customHeight="1">
      <c r="I555" s="43"/>
    </row>
    <row r="556" spans="9:9" ht="15.75" customHeight="1">
      <c r="I556" s="43"/>
    </row>
    <row r="557" spans="9:9" ht="15.75" customHeight="1">
      <c r="I557" s="43"/>
    </row>
    <row r="558" spans="9:9" ht="15.75" customHeight="1">
      <c r="I558" s="43"/>
    </row>
    <row r="559" spans="9:9" ht="15.75" customHeight="1">
      <c r="I559" s="43"/>
    </row>
    <row r="560" spans="9:9" ht="15.75" customHeight="1">
      <c r="I560" s="43"/>
    </row>
    <row r="561" spans="9:9" ht="15.75" customHeight="1">
      <c r="I561" s="43"/>
    </row>
    <row r="562" spans="9:9" ht="15.75" customHeight="1">
      <c r="I562" s="43"/>
    </row>
    <row r="563" spans="9:9" ht="15.75" customHeight="1">
      <c r="I563" s="43"/>
    </row>
    <row r="564" spans="9:9" ht="15.75" customHeight="1">
      <c r="I564" s="43"/>
    </row>
    <row r="565" spans="9:9" ht="15.75" customHeight="1">
      <c r="I565" s="43"/>
    </row>
    <row r="566" spans="9:9" ht="15.75" customHeight="1">
      <c r="I566" s="43"/>
    </row>
    <row r="567" spans="9:9" ht="15.75" customHeight="1">
      <c r="I567" s="43"/>
    </row>
    <row r="568" spans="9:9" ht="15.75" customHeight="1">
      <c r="I568" s="43"/>
    </row>
    <row r="569" spans="9:9" ht="15.75" customHeight="1">
      <c r="I569" s="43"/>
    </row>
    <row r="570" spans="9:9" ht="15.75" customHeight="1">
      <c r="I570" s="43"/>
    </row>
    <row r="571" spans="9:9" ht="15.75" customHeight="1">
      <c r="I571" s="43"/>
    </row>
    <row r="572" spans="9:9" ht="15.75" customHeight="1">
      <c r="I572" s="43"/>
    </row>
    <row r="573" spans="9:9" ht="15.75" customHeight="1">
      <c r="I573" s="43"/>
    </row>
    <row r="574" spans="9:9" ht="15.75" customHeight="1">
      <c r="I574" s="43"/>
    </row>
    <row r="575" spans="9:9" ht="15.75" customHeight="1">
      <c r="I575" s="43"/>
    </row>
    <row r="576" spans="9:9" ht="15.75" customHeight="1">
      <c r="I576" s="43"/>
    </row>
    <row r="577" spans="9:9" ht="15.75" customHeight="1">
      <c r="I577" s="43"/>
    </row>
    <row r="578" spans="9:9" ht="15.75" customHeight="1">
      <c r="I578" s="43"/>
    </row>
    <row r="579" spans="9:9" ht="15.75" customHeight="1">
      <c r="I579" s="43"/>
    </row>
    <row r="580" spans="9:9" ht="15.75" customHeight="1">
      <c r="I580" s="43"/>
    </row>
    <row r="581" spans="9:9" ht="15.75" customHeight="1">
      <c r="I581" s="43"/>
    </row>
    <row r="582" spans="9:9" ht="15.75" customHeight="1">
      <c r="I582" s="43"/>
    </row>
    <row r="583" spans="9:9" ht="15.75" customHeight="1">
      <c r="I583" s="43"/>
    </row>
    <row r="584" spans="9:9" ht="15.75" customHeight="1">
      <c r="I584" s="43"/>
    </row>
    <row r="585" spans="9:9" ht="15.75" customHeight="1">
      <c r="I585" s="43"/>
    </row>
    <row r="586" spans="9:9" ht="15.75" customHeight="1">
      <c r="I586" s="43"/>
    </row>
    <row r="587" spans="9:9" ht="15.75" customHeight="1">
      <c r="I587" s="43"/>
    </row>
    <row r="588" spans="9:9" ht="15.75" customHeight="1">
      <c r="I588" s="43"/>
    </row>
    <row r="589" spans="9:9" ht="15.75" customHeight="1">
      <c r="I589" s="43"/>
    </row>
    <row r="590" spans="9:9" ht="15.75" customHeight="1">
      <c r="I590" s="43"/>
    </row>
    <row r="591" spans="9:9" ht="15.75" customHeight="1">
      <c r="I591" s="43"/>
    </row>
    <row r="592" spans="9:9" ht="15.75" customHeight="1">
      <c r="I592" s="43"/>
    </row>
    <row r="593" spans="9:9" ht="15.75" customHeight="1">
      <c r="I593" s="43"/>
    </row>
    <row r="594" spans="9:9" ht="15.75" customHeight="1">
      <c r="I594" s="43"/>
    </row>
    <row r="595" spans="9:9" ht="15.75" customHeight="1">
      <c r="I595" s="43"/>
    </row>
    <row r="596" spans="9:9" ht="15.75" customHeight="1">
      <c r="I596" s="43"/>
    </row>
    <row r="597" spans="9:9" ht="15.75" customHeight="1">
      <c r="I597" s="43"/>
    </row>
    <row r="598" spans="9:9" ht="15.75" customHeight="1">
      <c r="I598" s="43"/>
    </row>
    <row r="599" spans="9:9" ht="15.75" customHeight="1">
      <c r="I599" s="43"/>
    </row>
    <row r="600" spans="9:9" ht="15.75" customHeight="1">
      <c r="I600" s="43"/>
    </row>
    <row r="601" spans="9:9" ht="15.75" customHeight="1">
      <c r="I601" s="43"/>
    </row>
    <row r="602" spans="9:9" ht="15.75" customHeight="1">
      <c r="I602" s="43"/>
    </row>
    <row r="603" spans="9:9" ht="15.75" customHeight="1">
      <c r="I603" s="43"/>
    </row>
    <row r="604" spans="9:9" ht="15.75" customHeight="1">
      <c r="I604" s="43"/>
    </row>
    <row r="605" spans="9:9" ht="15.75" customHeight="1">
      <c r="I605" s="43"/>
    </row>
    <row r="606" spans="9:9" ht="15.75" customHeight="1">
      <c r="I606" s="43"/>
    </row>
    <row r="607" spans="9:9" ht="15.75" customHeight="1">
      <c r="I607" s="43"/>
    </row>
    <row r="608" spans="9:9" ht="15.75" customHeight="1">
      <c r="I608" s="43"/>
    </row>
    <row r="609" spans="9:9" ht="15.75" customHeight="1">
      <c r="I609" s="43"/>
    </row>
    <row r="610" spans="9:9" ht="15.75" customHeight="1">
      <c r="I610" s="43"/>
    </row>
    <row r="611" spans="9:9" ht="15.75" customHeight="1">
      <c r="I611" s="43"/>
    </row>
    <row r="612" spans="9:9" ht="15.75" customHeight="1">
      <c r="I612" s="43"/>
    </row>
    <row r="613" spans="9:9" ht="15.75" customHeight="1">
      <c r="I613" s="43"/>
    </row>
    <row r="614" spans="9:9" ht="15.75" customHeight="1">
      <c r="I614" s="43"/>
    </row>
    <row r="615" spans="9:9" ht="15.75" customHeight="1">
      <c r="I615" s="43"/>
    </row>
    <row r="616" spans="9:9" ht="15.75" customHeight="1">
      <c r="I616" s="43"/>
    </row>
    <row r="617" spans="9:9" ht="15.75" customHeight="1">
      <c r="I617" s="43"/>
    </row>
    <row r="618" spans="9:9" ht="15.75" customHeight="1">
      <c r="I618" s="43"/>
    </row>
    <row r="619" spans="9:9" ht="15.75" customHeight="1">
      <c r="I619" s="43"/>
    </row>
    <row r="620" spans="9:9" ht="15.75" customHeight="1">
      <c r="I620" s="43"/>
    </row>
    <row r="621" spans="9:9" ht="15.75" customHeight="1">
      <c r="I621" s="43"/>
    </row>
    <row r="622" spans="9:9" ht="15.75" customHeight="1">
      <c r="I622" s="43"/>
    </row>
    <row r="623" spans="9:9" ht="15.75" customHeight="1">
      <c r="I623" s="43"/>
    </row>
    <row r="624" spans="9:9" ht="15.75" customHeight="1">
      <c r="I624" s="43"/>
    </row>
    <row r="625" spans="9:9" ht="15.75" customHeight="1">
      <c r="I625" s="43"/>
    </row>
    <row r="626" spans="9:9" ht="15.75" customHeight="1">
      <c r="I626" s="43"/>
    </row>
    <row r="627" spans="9:9" ht="15.75" customHeight="1">
      <c r="I627" s="43"/>
    </row>
    <row r="628" spans="9:9" ht="15.75" customHeight="1">
      <c r="I628" s="43"/>
    </row>
    <row r="629" spans="9:9" ht="15.75" customHeight="1">
      <c r="I629" s="43"/>
    </row>
    <row r="630" spans="9:9" ht="15.75" customHeight="1">
      <c r="I630" s="43"/>
    </row>
    <row r="631" spans="9:9" ht="15.75" customHeight="1">
      <c r="I631" s="43"/>
    </row>
    <row r="632" spans="9:9" ht="15.75" customHeight="1">
      <c r="I632" s="43"/>
    </row>
    <row r="633" spans="9:9" ht="15.75" customHeight="1">
      <c r="I633" s="43"/>
    </row>
    <row r="634" spans="9:9" ht="15.75" customHeight="1">
      <c r="I634" s="43"/>
    </row>
    <row r="635" spans="9:9" ht="15.75" customHeight="1">
      <c r="I635" s="43"/>
    </row>
    <row r="636" spans="9:9" ht="15.75" customHeight="1">
      <c r="I636" s="43"/>
    </row>
    <row r="637" spans="9:9" ht="15.75" customHeight="1">
      <c r="I637" s="43"/>
    </row>
    <row r="638" spans="9:9" ht="15.75" customHeight="1">
      <c r="I638" s="43"/>
    </row>
    <row r="639" spans="9:9" ht="15.75" customHeight="1">
      <c r="I639" s="43"/>
    </row>
    <row r="640" spans="9:9" ht="15.75" customHeight="1">
      <c r="I640" s="43"/>
    </row>
    <row r="641" spans="9:9" ht="15.75" customHeight="1">
      <c r="I641" s="43"/>
    </row>
    <row r="642" spans="9:9" ht="15.75" customHeight="1">
      <c r="I642" s="43"/>
    </row>
    <row r="643" spans="9:9" ht="15.75" customHeight="1">
      <c r="I643" s="43"/>
    </row>
    <row r="644" spans="9:9" ht="15.75" customHeight="1">
      <c r="I644" s="43"/>
    </row>
    <row r="645" spans="9:9" ht="15.75" customHeight="1">
      <c r="I645" s="43"/>
    </row>
    <row r="646" spans="9:9" ht="15.75" customHeight="1">
      <c r="I646" s="43"/>
    </row>
    <row r="647" spans="9:9" ht="15.75" customHeight="1">
      <c r="I647" s="43"/>
    </row>
    <row r="648" spans="9:9" ht="15.75" customHeight="1">
      <c r="I648" s="43"/>
    </row>
    <row r="649" spans="9:9" ht="15.75" customHeight="1">
      <c r="I649" s="43"/>
    </row>
    <row r="650" spans="9:9" ht="15.75" customHeight="1">
      <c r="I650" s="43"/>
    </row>
    <row r="651" spans="9:9" ht="15.75" customHeight="1">
      <c r="I651" s="43"/>
    </row>
    <row r="652" spans="9:9" ht="15.75" customHeight="1">
      <c r="I652" s="43"/>
    </row>
    <row r="653" spans="9:9" ht="15.75" customHeight="1">
      <c r="I653" s="43"/>
    </row>
    <row r="654" spans="9:9" ht="15.75" customHeight="1">
      <c r="I654" s="43"/>
    </row>
    <row r="655" spans="9:9" ht="15.75" customHeight="1">
      <c r="I655" s="43"/>
    </row>
    <row r="656" spans="9:9" ht="15.75" customHeight="1">
      <c r="I656" s="43"/>
    </row>
    <row r="657" spans="9:9" ht="15.75" customHeight="1">
      <c r="I657" s="43"/>
    </row>
    <row r="658" spans="9:9" ht="15.75" customHeight="1">
      <c r="I658" s="43"/>
    </row>
    <row r="659" spans="9:9" ht="15.75" customHeight="1">
      <c r="I659" s="43"/>
    </row>
    <row r="660" spans="9:9" ht="15.75" customHeight="1">
      <c r="I660" s="43"/>
    </row>
    <row r="661" spans="9:9" ht="15.75" customHeight="1">
      <c r="I661" s="43"/>
    </row>
    <row r="662" spans="9:9" ht="15.75" customHeight="1">
      <c r="I662" s="43"/>
    </row>
    <row r="663" spans="9:9" ht="15.75" customHeight="1">
      <c r="I663" s="43"/>
    </row>
    <row r="664" spans="9:9" ht="15.75" customHeight="1">
      <c r="I664" s="43"/>
    </row>
    <row r="665" spans="9:9" ht="15.75" customHeight="1">
      <c r="I665" s="43"/>
    </row>
    <row r="666" spans="9:9" ht="15.75" customHeight="1">
      <c r="I666" s="43"/>
    </row>
    <row r="667" spans="9:9" ht="15.75" customHeight="1">
      <c r="I667" s="43"/>
    </row>
    <row r="668" spans="9:9" ht="15.75" customHeight="1">
      <c r="I668" s="43"/>
    </row>
    <row r="669" spans="9:9" ht="15.75" customHeight="1">
      <c r="I669" s="43"/>
    </row>
    <row r="670" spans="9:9" ht="15.75" customHeight="1">
      <c r="I670" s="43"/>
    </row>
    <row r="671" spans="9:9" ht="15.75" customHeight="1">
      <c r="I671" s="43"/>
    </row>
    <row r="672" spans="9:9" ht="15.75" customHeight="1">
      <c r="I672" s="43"/>
    </row>
    <row r="673" spans="9:9" ht="15.75" customHeight="1">
      <c r="I673" s="43"/>
    </row>
    <row r="674" spans="9:9" ht="15.75" customHeight="1">
      <c r="I674" s="43"/>
    </row>
    <row r="675" spans="9:9" ht="15.75" customHeight="1">
      <c r="I675" s="43"/>
    </row>
    <row r="676" spans="9:9" ht="15.75" customHeight="1">
      <c r="I676" s="43"/>
    </row>
    <row r="677" spans="9:9" ht="15.75" customHeight="1">
      <c r="I677" s="43"/>
    </row>
    <row r="678" spans="9:9" ht="15.75" customHeight="1">
      <c r="I678" s="43"/>
    </row>
    <row r="679" spans="9:9" ht="15.75" customHeight="1">
      <c r="I679" s="43"/>
    </row>
    <row r="680" spans="9:9" ht="15.75" customHeight="1">
      <c r="I680" s="43"/>
    </row>
    <row r="681" spans="9:9" ht="15.75" customHeight="1">
      <c r="I681" s="43"/>
    </row>
    <row r="682" spans="9:9" ht="15.75" customHeight="1">
      <c r="I682" s="43"/>
    </row>
    <row r="683" spans="9:9" ht="15.75" customHeight="1">
      <c r="I683" s="43"/>
    </row>
    <row r="684" spans="9:9" ht="15.75" customHeight="1">
      <c r="I684" s="43"/>
    </row>
    <row r="685" spans="9:9" ht="15.75" customHeight="1">
      <c r="I685" s="43"/>
    </row>
    <row r="686" spans="9:9" ht="15.75" customHeight="1">
      <c r="I686" s="43"/>
    </row>
    <row r="687" spans="9:9" ht="15.75" customHeight="1">
      <c r="I687" s="43"/>
    </row>
    <row r="688" spans="9:9" ht="15.75" customHeight="1">
      <c r="I688" s="43"/>
    </row>
    <row r="689" spans="9:9" ht="15.75" customHeight="1">
      <c r="I689" s="43"/>
    </row>
    <row r="690" spans="9:9" ht="15.75" customHeight="1">
      <c r="I690" s="43"/>
    </row>
    <row r="691" spans="9:9" ht="15.75" customHeight="1">
      <c r="I691" s="43"/>
    </row>
    <row r="692" spans="9:9" ht="15.75" customHeight="1">
      <c r="I692" s="43"/>
    </row>
    <row r="693" spans="9:9" ht="15.75" customHeight="1">
      <c r="I693" s="43"/>
    </row>
    <row r="694" spans="9:9" ht="15.75" customHeight="1">
      <c r="I694" s="43"/>
    </row>
    <row r="695" spans="9:9" ht="15.75" customHeight="1">
      <c r="I695" s="43"/>
    </row>
    <row r="696" spans="9:9" ht="15.75" customHeight="1">
      <c r="I696" s="43"/>
    </row>
    <row r="697" spans="9:9" ht="15.75" customHeight="1">
      <c r="I697" s="43"/>
    </row>
    <row r="698" spans="9:9" ht="15.75" customHeight="1">
      <c r="I698" s="43"/>
    </row>
    <row r="699" spans="9:9" ht="15.75" customHeight="1">
      <c r="I699" s="43"/>
    </row>
    <row r="700" spans="9:9" ht="15.75" customHeight="1">
      <c r="I700" s="43"/>
    </row>
    <row r="701" spans="9:9" ht="15.75" customHeight="1">
      <c r="I701" s="43"/>
    </row>
    <row r="702" spans="9:9" ht="15.75" customHeight="1">
      <c r="I702" s="43"/>
    </row>
    <row r="703" spans="9:9" ht="15.75" customHeight="1">
      <c r="I703" s="43"/>
    </row>
    <row r="704" spans="9:9" ht="15.75" customHeight="1">
      <c r="I704" s="43"/>
    </row>
    <row r="705" spans="9:9" ht="15.75" customHeight="1">
      <c r="I705" s="43"/>
    </row>
    <row r="706" spans="9:9" ht="15.75" customHeight="1">
      <c r="I706" s="43"/>
    </row>
    <row r="707" spans="9:9" ht="15.75" customHeight="1">
      <c r="I707" s="43"/>
    </row>
    <row r="708" spans="9:9" ht="15.75" customHeight="1">
      <c r="I708" s="43"/>
    </row>
    <row r="709" spans="9:9" ht="15.75" customHeight="1">
      <c r="I709" s="43"/>
    </row>
    <row r="710" spans="9:9" ht="15.75" customHeight="1">
      <c r="I710" s="43"/>
    </row>
    <row r="711" spans="9:9" ht="15.75" customHeight="1">
      <c r="I711" s="43"/>
    </row>
    <row r="712" spans="9:9" ht="15.75" customHeight="1">
      <c r="I712" s="43"/>
    </row>
    <row r="713" spans="9:9" ht="15.75" customHeight="1">
      <c r="I713" s="43"/>
    </row>
    <row r="714" spans="9:9" ht="15.75" customHeight="1">
      <c r="I714" s="43"/>
    </row>
    <row r="715" spans="9:9" ht="15.75" customHeight="1">
      <c r="I715" s="43"/>
    </row>
    <row r="716" spans="9:9" ht="15.75" customHeight="1">
      <c r="I716" s="43"/>
    </row>
    <row r="717" spans="9:9" ht="15.75" customHeight="1">
      <c r="I717" s="43"/>
    </row>
    <row r="718" spans="9:9" ht="15.75" customHeight="1">
      <c r="I718" s="43"/>
    </row>
    <row r="719" spans="9:9" ht="15.75" customHeight="1">
      <c r="I719" s="43"/>
    </row>
    <row r="720" spans="9:9" ht="15.75" customHeight="1">
      <c r="I720" s="43"/>
    </row>
    <row r="721" spans="9:9" ht="15.75" customHeight="1">
      <c r="I721" s="43"/>
    </row>
    <row r="722" spans="9:9" ht="15.75" customHeight="1">
      <c r="I722" s="43"/>
    </row>
    <row r="723" spans="9:9" ht="15.75" customHeight="1">
      <c r="I723" s="43"/>
    </row>
    <row r="724" spans="9:9" ht="15.75" customHeight="1">
      <c r="I724" s="43"/>
    </row>
    <row r="725" spans="9:9" ht="15.75" customHeight="1">
      <c r="I725" s="43"/>
    </row>
    <row r="726" spans="9:9" ht="15.75" customHeight="1">
      <c r="I726" s="43"/>
    </row>
    <row r="727" spans="9:9" ht="15.75" customHeight="1">
      <c r="I727" s="43"/>
    </row>
    <row r="728" spans="9:9" ht="15.75" customHeight="1">
      <c r="I728" s="43"/>
    </row>
    <row r="729" spans="9:9" ht="15.75" customHeight="1">
      <c r="I729" s="43"/>
    </row>
    <row r="730" spans="9:9" ht="15.75" customHeight="1">
      <c r="I730" s="43"/>
    </row>
    <row r="731" spans="9:9" ht="15.75" customHeight="1">
      <c r="I731" s="43"/>
    </row>
    <row r="732" spans="9:9" ht="15.75" customHeight="1">
      <c r="I732" s="43"/>
    </row>
    <row r="733" spans="9:9" ht="15.75" customHeight="1">
      <c r="I733" s="43"/>
    </row>
    <row r="734" spans="9:9" ht="15.75" customHeight="1">
      <c r="I734" s="43"/>
    </row>
    <row r="735" spans="9:9" ht="15.75" customHeight="1">
      <c r="I735" s="43"/>
    </row>
    <row r="736" spans="9:9" ht="15.75" customHeight="1">
      <c r="I736" s="43"/>
    </row>
    <row r="737" spans="9:9" ht="15.75" customHeight="1">
      <c r="I737" s="43"/>
    </row>
    <row r="738" spans="9:9" ht="15.75" customHeight="1">
      <c r="I738" s="43"/>
    </row>
    <row r="739" spans="9:9" ht="15.75" customHeight="1">
      <c r="I739" s="43"/>
    </row>
    <row r="740" spans="9:9" ht="15.75" customHeight="1">
      <c r="I740" s="43"/>
    </row>
    <row r="741" spans="9:9" ht="15.75" customHeight="1">
      <c r="I741" s="43"/>
    </row>
    <row r="742" spans="9:9" ht="15.75" customHeight="1">
      <c r="I742" s="43"/>
    </row>
    <row r="743" spans="9:9" ht="15.75" customHeight="1">
      <c r="I743" s="43"/>
    </row>
    <row r="744" spans="9:9" ht="15.75" customHeight="1">
      <c r="I744" s="43"/>
    </row>
    <row r="745" spans="9:9" ht="15.75" customHeight="1">
      <c r="I745" s="43"/>
    </row>
    <row r="746" spans="9:9" ht="15.75" customHeight="1">
      <c r="I746" s="43"/>
    </row>
    <row r="747" spans="9:9" ht="15.75" customHeight="1">
      <c r="I747" s="43"/>
    </row>
    <row r="748" spans="9:9" ht="15.75" customHeight="1">
      <c r="I748" s="43"/>
    </row>
    <row r="749" spans="9:9" ht="15.75" customHeight="1">
      <c r="I749" s="43"/>
    </row>
    <row r="750" spans="9:9" ht="15.75" customHeight="1">
      <c r="I750" s="43"/>
    </row>
    <row r="751" spans="9:9" ht="15.75" customHeight="1">
      <c r="I751" s="43"/>
    </row>
    <row r="752" spans="9:9" ht="15.75" customHeight="1">
      <c r="I752" s="43"/>
    </row>
    <row r="753" spans="9:9" ht="15.75" customHeight="1">
      <c r="I753" s="43"/>
    </row>
    <row r="754" spans="9:9" ht="15.75" customHeight="1">
      <c r="I754" s="43"/>
    </row>
    <row r="755" spans="9:9" ht="15.75" customHeight="1">
      <c r="I755" s="43"/>
    </row>
    <row r="756" spans="9:9" ht="15.75" customHeight="1">
      <c r="I756" s="43"/>
    </row>
    <row r="757" spans="9:9" ht="15.75" customHeight="1">
      <c r="I757" s="43"/>
    </row>
    <row r="758" spans="9:9" ht="15.75" customHeight="1">
      <c r="I758" s="43"/>
    </row>
    <row r="759" spans="9:9" ht="15.75" customHeight="1">
      <c r="I759" s="43"/>
    </row>
    <row r="760" spans="9:9" ht="15.75" customHeight="1">
      <c r="I760" s="43"/>
    </row>
    <row r="761" spans="9:9" ht="15.75" customHeight="1">
      <c r="I761" s="43"/>
    </row>
    <row r="762" spans="9:9" ht="15.75" customHeight="1">
      <c r="I762" s="43"/>
    </row>
    <row r="763" spans="9:9" ht="15.75" customHeight="1">
      <c r="I763" s="43"/>
    </row>
    <row r="764" spans="9:9" ht="15.75" customHeight="1">
      <c r="I764" s="43"/>
    </row>
    <row r="765" spans="9:9" ht="15.75" customHeight="1">
      <c r="I765" s="43"/>
    </row>
    <row r="766" spans="9:9" ht="15.75" customHeight="1">
      <c r="I766" s="43"/>
    </row>
    <row r="767" spans="9:9" ht="15.75" customHeight="1">
      <c r="I767" s="43"/>
    </row>
    <row r="768" spans="9:9" ht="15.75" customHeight="1">
      <c r="I768" s="43"/>
    </row>
    <row r="769" spans="9:9" ht="15.75" customHeight="1">
      <c r="I769" s="43"/>
    </row>
    <row r="770" spans="9:9" ht="15.75" customHeight="1">
      <c r="I770" s="43"/>
    </row>
    <row r="771" spans="9:9" ht="15.75" customHeight="1">
      <c r="I771" s="43"/>
    </row>
    <row r="772" spans="9:9" ht="15.75" customHeight="1">
      <c r="I772" s="43"/>
    </row>
    <row r="773" spans="9:9" ht="15.75" customHeight="1">
      <c r="I773" s="43"/>
    </row>
    <row r="774" spans="9:9" ht="15.75" customHeight="1">
      <c r="I774" s="43"/>
    </row>
    <row r="775" spans="9:9" ht="15.75" customHeight="1">
      <c r="I775" s="43"/>
    </row>
    <row r="776" spans="9:9" ht="15.75" customHeight="1">
      <c r="I776" s="43"/>
    </row>
    <row r="777" spans="9:9" ht="15.75" customHeight="1">
      <c r="I777" s="43"/>
    </row>
    <row r="778" spans="9:9" ht="15.75" customHeight="1">
      <c r="I778" s="43"/>
    </row>
    <row r="779" spans="9:9" ht="15.75" customHeight="1">
      <c r="I779" s="43"/>
    </row>
    <row r="780" spans="9:9" ht="15.75" customHeight="1">
      <c r="I780" s="43"/>
    </row>
    <row r="781" spans="9:9" ht="15.75" customHeight="1">
      <c r="I781" s="43"/>
    </row>
    <row r="782" spans="9:9" ht="15.75" customHeight="1">
      <c r="I782" s="43"/>
    </row>
    <row r="783" spans="9:9" ht="15.75" customHeight="1">
      <c r="I783" s="43"/>
    </row>
    <row r="784" spans="9:9" ht="15.75" customHeight="1">
      <c r="I784" s="43"/>
    </row>
    <row r="785" spans="9:9" ht="15.75" customHeight="1">
      <c r="I785" s="43"/>
    </row>
    <row r="786" spans="9:9" ht="15.75" customHeight="1">
      <c r="I786" s="43"/>
    </row>
    <row r="787" spans="9:9" ht="15.75" customHeight="1">
      <c r="I787" s="43"/>
    </row>
    <row r="788" spans="9:9" ht="15.75" customHeight="1">
      <c r="I788" s="43"/>
    </row>
    <row r="789" spans="9:9" ht="15.75" customHeight="1">
      <c r="I789" s="43"/>
    </row>
    <row r="790" spans="9:9" ht="15.75" customHeight="1">
      <c r="I790" s="43"/>
    </row>
    <row r="791" spans="9:9" ht="15.75" customHeight="1">
      <c r="I791" s="43"/>
    </row>
    <row r="792" spans="9:9" ht="15.75" customHeight="1">
      <c r="I792" s="43"/>
    </row>
    <row r="793" spans="9:9" ht="15.75" customHeight="1">
      <c r="I793" s="43"/>
    </row>
    <row r="794" spans="9:9" ht="15.75" customHeight="1">
      <c r="I794" s="43"/>
    </row>
    <row r="795" spans="9:9" ht="15.75" customHeight="1">
      <c r="I795" s="43"/>
    </row>
    <row r="796" spans="9:9" ht="15.75" customHeight="1">
      <c r="I796" s="43"/>
    </row>
    <row r="797" spans="9:9" ht="15.75" customHeight="1">
      <c r="I797" s="43"/>
    </row>
    <row r="798" spans="9:9" ht="15.75" customHeight="1">
      <c r="I798" s="43"/>
    </row>
    <row r="799" spans="9:9" ht="15.75" customHeight="1">
      <c r="I799" s="43"/>
    </row>
    <row r="800" spans="9:9" ht="15.75" customHeight="1">
      <c r="I800" s="43"/>
    </row>
    <row r="801" spans="9:9" ht="15.75" customHeight="1">
      <c r="I801" s="43"/>
    </row>
    <row r="802" spans="9:9" ht="15.75" customHeight="1">
      <c r="I802" s="43"/>
    </row>
    <row r="803" spans="9:9" ht="15.75" customHeight="1">
      <c r="I803" s="43"/>
    </row>
    <row r="804" spans="9:9" ht="15.75" customHeight="1">
      <c r="I804" s="43"/>
    </row>
    <row r="805" spans="9:9" ht="15.75" customHeight="1">
      <c r="I805" s="43"/>
    </row>
    <row r="806" spans="9:9" ht="15.75" customHeight="1">
      <c r="I806" s="43"/>
    </row>
    <row r="807" spans="9:9" ht="15.75" customHeight="1">
      <c r="I807" s="43"/>
    </row>
    <row r="808" spans="9:9" ht="15.75" customHeight="1">
      <c r="I808" s="43"/>
    </row>
    <row r="809" spans="9:9" ht="15.75" customHeight="1">
      <c r="I809" s="43"/>
    </row>
    <row r="810" spans="9:9" ht="15.75" customHeight="1">
      <c r="I810" s="43"/>
    </row>
    <row r="811" spans="9:9" ht="15.75" customHeight="1">
      <c r="I811" s="43"/>
    </row>
    <row r="812" spans="9:9" ht="15.75" customHeight="1">
      <c r="I812" s="43"/>
    </row>
    <row r="813" spans="9:9" ht="15.75" customHeight="1">
      <c r="I813" s="43"/>
    </row>
    <row r="814" spans="9:9" ht="15.75" customHeight="1">
      <c r="I814" s="43"/>
    </row>
    <row r="815" spans="9:9" ht="15.75" customHeight="1">
      <c r="I815" s="43"/>
    </row>
    <row r="816" spans="9:9" ht="15.75" customHeight="1">
      <c r="I816" s="43"/>
    </row>
    <row r="817" spans="9:9" ht="15.75" customHeight="1">
      <c r="I817" s="43"/>
    </row>
    <row r="818" spans="9:9" ht="15.75" customHeight="1">
      <c r="I818" s="43"/>
    </row>
    <row r="819" spans="9:9" ht="15.75" customHeight="1">
      <c r="I819" s="43"/>
    </row>
    <row r="820" spans="9:9" ht="15.75" customHeight="1">
      <c r="I820" s="43"/>
    </row>
    <row r="821" spans="9:9" ht="15.75" customHeight="1">
      <c r="I821" s="43"/>
    </row>
    <row r="822" spans="9:9" ht="15.75" customHeight="1">
      <c r="I822" s="43"/>
    </row>
    <row r="823" spans="9:9" ht="15.75" customHeight="1">
      <c r="I823" s="43"/>
    </row>
    <row r="824" spans="9:9" ht="15.75" customHeight="1">
      <c r="I824" s="43"/>
    </row>
    <row r="825" spans="9:9" ht="15.75" customHeight="1">
      <c r="I825" s="43"/>
    </row>
    <row r="826" spans="9:9" ht="15.75" customHeight="1">
      <c r="I826" s="43"/>
    </row>
    <row r="827" spans="9:9" ht="15.75" customHeight="1">
      <c r="I827" s="43"/>
    </row>
    <row r="828" spans="9:9" ht="15.75" customHeight="1">
      <c r="I828" s="43"/>
    </row>
    <row r="829" spans="9:9" ht="15.75" customHeight="1">
      <c r="I829" s="43"/>
    </row>
    <row r="830" spans="9:9" ht="15.75" customHeight="1">
      <c r="I830" s="43"/>
    </row>
    <row r="831" spans="9:9" ht="15.75" customHeight="1">
      <c r="I831" s="43"/>
    </row>
    <row r="832" spans="9:9" ht="15.75" customHeight="1">
      <c r="I832" s="43"/>
    </row>
    <row r="833" spans="9:9" ht="15.75" customHeight="1">
      <c r="I833" s="43"/>
    </row>
    <row r="834" spans="9:9" ht="15.75" customHeight="1">
      <c r="I834" s="43"/>
    </row>
    <row r="835" spans="9:9" ht="15.75" customHeight="1">
      <c r="I835" s="43"/>
    </row>
    <row r="836" spans="9:9" ht="15.75" customHeight="1">
      <c r="I836" s="43"/>
    </row>
    <row r="837" spans="9:9" ht="15.75" customHeight="1">
      <c r="I837" s="43"/>
    </row>
    <row r="838" spans="9:9" ht="15.75" customHeight="1">
      <c r="I838" s="43"/>
    </row>
    <row r="839" spans="9:9" ht="15.75" customHeight="1">
      <c r="I839" s="43"/>
    </row>
    <row r="840" spans="9:9" ht="15.75" customHeight="1">
      <c r="I840" s="43"/>
    </row>
    <row r="841" spans="9:9" ht="15.75" customHeight="1">
      <c r="I841" s="43"/>
    </row>
    <row r="842" spans="9:9" ht="15.75" customHeight="1">
      <c r="I842" s="43"/>
    </row>
    <row r="843" spans="9:9" ht="15.75" customHeight="1">
      <c r="I843" s="43"/>
    </row>
    <row r="844" spans="9:9" ht="15.75" customHeight="1">
      <c r="I844" s="43"/>
    </row>
    <row r="845" spans="9:9" ht="15.75" customHeight="1">
      <c r="I845" s="43"/>
    </row>
    <row r="846" spans="9:9" ht="15.75" customHeight="1">
      <c r="I846" s="43"/>
    </row>
    <row r="847" spans="9:9" ht="15.75" customHeight="1">
      <c r="I847" s="43"/>
    </row>
    <row r="848" spans="9:9" ht="15.75" customHeight="1">
      <c r="I848" s="43"/>
    </row>
    <row r="849" spans="9:9" ht="15.75" customHeight="1">
      <c r="I849" s="43"/>
    </row>
    <row r="850" spans="9:9" ht="15.75" customHeight="1">
      <c r="I850" s="43"/>
    </row>
    <row r="851" spans="9:9" ht="15.75" customHeight="1">
      <c r="I851" s="43"/>
    </row>
    <row r="852" spans="9:9" ht="15.75" customHeight="1">
      <c r="I852" s="43"/>
    </row>
    <row r="853" spans="9:9" ht="15.75" customHeight="1">
      <c r="I853" s="43"/>
    </row>
    <row r="854" spans="9:9" ht="15.75" customHeight="1">
      <c r="I854" s="43"/>
    </row>
    <row r="855" spans="9:9" ht="15.75" customHeight="1">
      <c r="I855" s="43"/>
    </row>
    <row r="856" spans="9:9" ht="15.75" customHeight="1">
      <c r="I856" s="43"/>
    </row>
    <row r="857" spans="9:9" ht="15.75" customHeight="1">
      <c r="I857" s="43"/>
    </row>
    <row r="858" spans="9:9" ht="15.75" customHeight="1">
      <c r="I858" s="43"/>
    </row>
    <row r="859" spans="9:9" ht="15.75" customHeight="1">
      <c r="I859" s="43"/>
    </row>
    <row r="860" spans="9:9" ht="15.75" customHeight="1">
      <c r="I860" s="43"/>
    </row>
    <row r="861" spans="9:9" ht="15.75" customHeight="1">
      <c r="I861" s="43"/>
    </row>
    <row r="862" spans="9:9" ht="15.75" customHeight="1">
      <c r="I862" s="43"/>
    </row>
    <row r="863" spans="9:9" ht="15.75" customHeight="1">
      <c r="I863" s="43"/>
    </row>
    <row r="864" spans="9:9" ht="15.75" customHeight="1">
      <c r="I864" s="43"/>
    </row>
    <row r="865" spans="9:9" ht="15.75" customHeight="1">
      <c r="I865" s="43"/>
    </row>
    <row r="866" spans="9:9" ht="15.75" customHeight="1">
      <c r="I866" s="43"/>
    </row>
    <row r="867" spans="9:9" ht="15.75" customHeight="1">
      <c r="I867" s="43"/>
    </row>
    <row r="868" spans="9:9" ht="15.75" customHeight="1">
      <c r="I868" s="43"/>
    </row>
    <row r="869" spans="9:9" ht="15.75" customHeight="1">
      <c r="I869" s="43"/>
    </row>
    <row r="870" spans="9:9" ht="15.75" customHeight="1">
      <c r="I870" s="43"/>
    </row>
    <row r="871" spans="9:9" ht="15.75" customHeight="1">
      <c r="I871" s="43"/>
    </row>
    <row r="872" spans="9:9" ht="15.75" customHeight="1">
      <c r="I872" s="43"/>
    </row>
    <row r="873" spans="9:9" ht="15.75" customHeight="1">
      <c r="I873" s="43"/>
    </row>
    <row r="874" spans="9:9" ht="15.75" customHeight="1">
      <c r="I874" s="43"/>
    </row>
    <row r="875" spans="9:9" ht="15.75" customHeight="1">
      <c r="I875" s="43"/>
    </row>
    <row r="876" spans="9:9" ht="15.75" customHeight="1">
      <c r="I876" s="43"/>
    </row>
    <row r="877" spans="9:9" ht="15.75" customHeight="1">
      <c r="I877" s="43"/>
    </row>
    <row r="878" spans="9:9" ht="15.75" customHeight="1">
      <c r="I878" s="43"/>
    </row>
    <row r="879" spans="9:9" ht="15.75" customHeight="1">
      <c r="I879" s="43"/>
    </row>
    <row r="880" spans="9:9" ht="15.75" customHeight="1">
      <c r="I880" s="43"/>
    </row>
    <row r="881" spans="9:9" ht="15.75" customHeight="1">
      <c r="I881" s="43"/>
    </row>
    <row r="882" spans="9:9" ht="15.75" customHeight="1">
      <c r="I882" s="43"/>
    </row>
    <row r="883" spans="9:9" ht="15.75" customHeight="1">
      <c r="I883" s="43"/>
    </row>
    <row r="884" spans="9:9" ht="15.75" customHeight="1">
      <c r="I884" s="43"/>
    </row>
    <row r="885" spans="9:9" ht="15.75" customHeight="1">
      <c r="I885" s="43"/>
    </row>
    <row r="886" spans="9:9" ht="15.75" customHeight="1">
      <c r="I886" s="43"/>
    </row>
    <row r="887" spans="9:9" ht="15.75" customHeight="1">
      <c r="I887" s="43"/>
    </row>
    <row r="888" spans="9:9" ht="15.75" customHeight="1">
      <c r="I888" s="43"/>
    </row>
    <row r="889" spans="9:9" ht="15.75" customHeight="1">
      <c r="I889" s="43"/>
    </row>
    <row r="890" spans="9:9" ht="15.75" customHeight="1">
      <c r="I890" s="43"/>
    </row>
    <row r="891" spans="9:9" ht="15.75" customHeight="1">
      <c r="I891" s="43"/>
    </row>
    <row r="892" spans="9:9" ht="15.75" customHeight="1">
      <c r="I892" s="43"/>
    </row>
    <row r="893" spans="9:9" ht="15.75" customHeight="1">
      <c r="I893" s="43"/>
    </row>
    <row r="894" spans="9:9" ht="15.75" customHeight="1">
      <c r="I894" s="43"/>
    </row>
    <row r="895" spans="9:9" ht="15.75" customHeight="1">
      <c r="I895" s="43"/>
    </row>
    <row r="896" spans="9:9" ht="15.75" customHeight="1">
      <c r="I896" s="43"/>
    </row>
    <row r="897" spans="9:9" ht="15.75" customHeight="1">
      <c r="I897" s="43"/>
    </row>
    <row r="898" spans="9:9" ht="15.75" customHeight="1">
      <c r="I898" s="43"/>
    </row>
    <row r="899" spans="9:9" ht="15.75" customHeight="1">
      <c r="I899" s="43"/>
    </row>
    <row r="900" spans="9:9" ht="15.75" customHeight="1">
      <c r="I900" s="43"/>
    </row>
    <row r="901" spans="9:9" ht="15.75" customHeight="1">
      <c r="I901" s="43"/>
    </row>
    <row r="902" spans="9:9" ht="15.75" customHeight="1">
      <c r="I902" s="43"/>
    </row>
    <row r="903" spans="9:9" ht="15.75" customHeight="1">
      <c r="I903" s="43"/>
    </row>
    <row r="904" spans="9:9" ht="15.75" customHeight="1">
      <c r="I904" s="43"/>
    </row>
    <row r="905" spans="9:9" ht="15.75" customHeight="1">
      <c r="I905" s="43"/>
    </row>
    <row r="906" spans="9:9" ht="15.75" customHeight="1">
      <c r="I906" s="43"/>
    </row>
    <row r="907" spans="9:9" ht="15.75" customHeight="1">
      <c r="I907" s="43"/>
    </row>
    <row r="908" spans="9:9" ht="15.75" customHeight="1">
      <c r="I908" s="43"/>
    </row>
    <row r="909" spans="9:9" ht="15.75" customHeight="1">
      <c r="I909" s="43"/>
    </row>
    <row r="910" spans="9:9" ht="15.75" customHeight="1">
      <c r="I910" s="43"/>
    </row>
    <row r="911" spans="9:9" ht="15.75" customHeight="1">
      <c r="I911" s="43"/>
    </row>
    <row r="912" spans="9:9" ht="15.75" customHeight="1">
      <c r="I912" s="43"/>
    </row>
    <row r="913" spans="9:9" ht="15.75" customHeight="1">
      <c r="I913" s="43"/>
    </row>
    <row r="914" spans="9:9" ht="15.75" customHeight="1">
      <c r="I914" s="43"/>
    </row>
    <row r="915" spans="9:9" ht="15.75" customHeight="1">
      <c r="I915" s="43"/>
    </row>
    <row r="916" spans="9:9" ht="15.75" customHeight="1">
      <c r="I916" s="43"/>
    </row>
    <row r="917" spans="9:9" ht="15.75" customHeight="1">
      <c r="I917" s="43"/>
    </row>
    <row r="918" spans="9:9" ht="15.75" customHeight="1">
      <c r="I918" s="43"/>
    </row>
    <row r="919" spans="9:9" ht="15.75" customHeight="1">
      <c r="I919" s="43"/>
    </row>
    <row r="920" spans="9:9" ht="15.75" customHeight="1">
      <c r="I920" s="43"/>
    </row>
    <row r="921" spans="9:9" ht="15.75" customHeight="1">
      <c r="I921" s="43"/>
    </row>
    <row r="922" spans="9:9" ht="15.75" customHeight="1">
      <c r="I922" s="43"/>
    </row>
    <row r="923" spans="9:9" ht="15.75" customHeight="1">
      <c r="I923" s="43"/>
    </row>
    <row r="924" spans="9:9" ht="15.75" customHeight="1">
      <c r="I924" s="43"/>
    </row>
    <row r="925" spans="9:9" ht="15.75" customHeight="1">
      <c r="I925" s="43"/>
    </row>
    <row r="926" spans="9:9" ht="15.75" customHeight="1">
      <c r="I926" s="43"/>
    </row>
    <row r="927" spans="9:9" ht="15.75" customHeight="1">
      <c r="I927" s="43"/>
    </row>
    <row r="928" spans="9:9" ht="15.75" customHeight="1">
      <c r="I928" s="43"/>
    </row>
    <row r="929" spans="9:9" ht="15.75" customHeight="1">
      <c r="I929" s="43"/>
    </row>
    <row r="930" spans="9:9" ht="15.75" customHeight="1">
      <c r="I930" s="43"/>
    </row>
    <row r="931" spans="9:9" ht="15.75" customHeight="1">
      <c r="I931" s="43"/>
    </row>
    <row r="932" spans="9:9" ht="15.75" customHeight="1">
      <c r="I932" s="43"/>
    </row>
    <row r="933" spans="9:9" ht="15.75" customHeight="1">
      <c r="I933" s="43"/>
    </row>
    <row r="934" spans="9:9" ht="15.75" customHeight="1">
      <c r="I934" s="43"/>
    </row>
    <row r="935" spans="9:9" ht="15.75" customHeight="1">
      <c r="I935" s="43"/>
    </row>
    <row r="936" spans="9:9" ht="15.75" customHeight="1">
      <c r="I936" s="43"/>
    </row>
    <row r="937" spans="9:9" ht="15.75" customHeight="1">
      <c r="I937" s="43"/>
    </row>
    <row r="938" spans="9:9" ht="15.75" customHeight="1">
      <c r="I938" s="43"/>
    </row>
    <row r="939" spans="9:9" ht="15.75" customHeight="1">
      <c r="I939" s="43"/>
    </row>
    <row r="940" spans="9:9" ht="15.75" customHeight="1">
      <c r="I940" s="43"/>
    </row>
    <row r="941" spans="9:9" ht="15.75" customHeight="1">
      <c r="I941" s="43"/>
    </row>
    <row r="942" spans="9:9" ht="15.75" customHeight="1">
      <c r="I942" s="43"/>
    </row>
    <row r="943" spans="9:9" ht="15.75" customHeight="1">
      <c r="I943" s="43"/>
    </row>
    <row r="944" spans="9:9" ht="15.75" customHeight="1">
      <c r="I944" s="43"/>
    </row>
    <row r="945" spans="9:9" ht="15.75" customHeight="1">
      <c r="I945" s="43"/>
    </row>
    <row r="946" spans="9:9" ht="15.75" customHeight="1">
      <c r="I946" s="43"/>
    </row>
    <row r="947" spans="9:9" ht="15.75" customHeight="1">
      <c r="I947" s="43"/>
    </row>
    <row r="948" spans="9:9" ht="15.75" customHeight="1">
      <c r="I948" s="43"/>
    </row>
    <row r="949" spans="9:9" ht="15.75" customHeight="1">
      <c r="I949" s="43"/>
    </row>
    <row r="950" spans="9:9" ht="15.75" customHeight="1">
      <c r="I950" s="43"/>
    </row>
    <row r="951" spans="9:9" ht="15.75" customHeight="1">
      <c r="I951" s="43"/>
    </row>
    <row r="952" spans="9:9" ht="15.75" customHeight="1">
      <c r="I952" s="43"/>
    </row>
    <row r="953" spans="9:9" ht="15.75" customHeight="1">
      <c r="I953" s="43"/>
    </row>
    <row r="954" spans="9:9" ht="15.75" customHeight="1">
      <c r="I954" s="43"/>
    </row>
    <row r="955" spans="9:9" ht="15.75" customHeight="1">
      <c r="I955" s="43"/>
    </row>
    <row r="956" spans="9:9" ht="15.75" customHeight="1">
      <c r="I956" s="43"/>
    </row>
    <row r="957" spans="9:9" ht="15.75" customHeight="1">
      <c r="I957" s="43"/>
    </row>
    <row r="958" spans="9:9" ht="15.75" customHeight="1">
      <c r="I958" s="43"/>
    </row>
    <row r="959" spans="9:9" ht="15.75" customHeight="1">
      <c r="I959" s="43"/>
    </row>
    <row r="960" spans="9:9" ht="15.75" customHeight="1">
      <c r="I960" s="43"/>
    </row>
    <row r="961" spans="9:9" ht="15.75" customHeight="1">
      <c r="I961" s="43"/>
    </row>
    <row r="962" spans="9:9" ht="15.75" customHeight="1">
      <c r="I962" s="43"/>
    </row>
    <row r="963" spans="9:9" ht="15.75" customHeight="1">
      <c r="I963" s="43"/>
    </row>
    <row r="964" spans="9:9" ht="15.75" customHeight="1">
      <c r="I964" s="43"/>
    </row>
    <row r="965" spans="9:9" ht="15.75" customHeight="1">
      <c r="I965" s="43"/>
    </row>
    <row r="966" spans="9:9" ht="15.75" customHeight="1">
      <c r="I966" s="43"/>
    </row>
    <row r="967" spans="9:9" ht="15.75" customHeight="1">
      <c r="I967" s="43"/>
    </row>
    <row r="968" spans="9:9" ht="15.75" customHeight="1">
      <c r="I968" s="43"/>
    </row>
    <row r="969" spans="9:9" ht="15.75" customHeight="1">
      <c r="I969" s="43"/>
    </row>
    <row r="970" spans="9:9" ht="15.75" customHeight="1">
      <c r="I970" s="43"/>
    </row>
    <row r="971" spans="9:9" ht="15.75" customHeight="1">
      <c r="I971" s="43"/>
    </row>
    <row r="972" spans="9:9" ht="15.75" customHeight="1">
      <c r="I972" s="43"/>
    </row>
    <row r="973" spans="9:9" ht="15.75" customHeight="1">
      <c r="I973" s="43"/>
    </row>
    <row r="974" spans="9:9" ht="15.75" customHeight="1">
      <c r="I974" s="43"/>
    </row>
    <row r="975" spans="9:9" ht="15.75" customHeight="1">
      <c r="I975" s="43"/>
    </row>
    <row r="976" spans="9:9" ht="15.75" customHeight="1">
      <c r="I976" s="43"/>
    </row>
    <row r="977" spans="9:9" ht="15.75" customHeight="1">
      <c r="I977" s="43"/>
    </row>
    <row r="978" spans="9:9" ht="15.75" customHeight="1">
      <c r="I978" s="43"/>
    </row>
    <row r="979" spans="9:9" ht="15.75" customHeight="1">
      <c r="I979" s="43"/>
    </row>
    <row r="980" spans="9:9" ht="15.75" customHeight="1">
      <c r="I980" s="43"/>
    </row>
    <row r="981" spans="9:9" ht="15.75" customHeight="1">
      <c r="I981" s="43"/>
    </row>
    <row r="982" spans="9:9" ht="15.75" customHeight="1">
      <c r="I982" s="43"/>
    </row>
    <row r="983" spans="9:9" ht="15.75" customHeight="1">
      <c r="I983" s="43"/>
    </row>
    <row r="984" spans="9:9" ht="15.75" customHeight="1">
      <c r="I984" s="43"/>
    </row>
    <row r="985" spans="9:9" ht="15.75" customHeight="1">
      <c r="I985" s="43"/>
    </row>
    <row r="986" spans="9:9" ht="15.75" customHeight="1">
      <c r="I986" s="43"/>
    </row>
    <row r="987" spans="9:9" ht="15.75" customHeight="1">
      <c r="I987" s="43"/>
    </row>
    <row r="988" spans="9:9" ht="15.75" customHeight="1">
      <c r="I988" s="43"/>
    </row>
    <row r="989" spans="9:9" ht="15.75" customHeight="1">
      <c r="I989" s="43"/>
    </row>
    <row r="990" spans="9:9" ht="15.75" customHeight="1">
      <c r="I990" s="43"/>
    </row>
    <row r="991" spans="9:9" ht="15.75" customHeight="1">
      <c r="I991" s="43"/>
    </row>
    <row r="992" spans="9:9" ht="15.75" customHeight="1">
      <c r="I992" s="43"/>
    </row>
    <row r="993" spans="9:9" ht="15.75" customHeight="1">
      <c r="I993" s="43"/>
    </row>
    <row r="994" spans="9:9" ht="15.75" customHeight="1">
      <c r="I994" s="43"/>
    </row>
    <row r="995" spans="9:9" ht="15.75" customHeight="1">
      <c r="I995" s="43"/>
    </row>
    <row r="996" spans="9:9" ht="15.75" customHeight="1">
      <c r="I996" s="43"/>
    </row>
    <row r="997" spans="9:9" ht="15.75" customHeight="1">
      <c r="I997" s="43"/>
    </row>
    <row r="998" spans="9:9" ht="15.75" customHeight="1">
      <c r="I998" s="43"/>
    </row>
    <row r="999" spans="9:9" ht="15.75" customHeight="1">
      <c r="I999" s="43"/>
    </row>
    <row r="1000" spans="9:9" ht="15.75" customHeight="1">
      <c r="I1000" s="43"/>
    </row>
  </sheetData>
  <mergeCells count="14">
    <mergeCell ref="B1:N1"/>
    <mergeCell ref="A2:N2"/>
    <mergeCell ref="B3:N3"/>
    <mergeCell ref="B10:N10"/>
    <mergeCell ref="F11:H11"/>
    <mergeCell ref="I11:K11"/>
    <mergeCell ref="L11:N11"/>
    <mergeCell ref="C11:E11"/>
    <mergeCell ref="B24:D24"/>
    <mergeCell ref="B44:N44"/>
    <mergeCell ref="C45:E45"/>
    <mergeCell ref="F45:H45"/>
    <mergeCell ref="I45:K45"/>
    <mergeCell ref="L45:N45"/>
  </mergeCells>
  <conditionalFormatting sqref="D8">
    <cfRule type="notContainsBlanks" dxfId="17" priority="1">
      <formula>LEN(TRIM(D8))&gt;0</formula>
    </cfRule>
  </conditionalFormatting>
  <conditionalFormatting sqref="E13:E23 H13:H23 K13:K23 N13:N23">
    <cfRule type="cellIs" dxfId="16" priority="2" operator="lessThan">
      <formula>0.6</formula>
    </cfRule>
    <cfRule type="cellIs" dxfId="15" priority="3" operator="between">
      <formula>0.6</formula>
      <formula>0.7999</formula>
    </cfRule>
    <cfRule type="cellIs" dxfId="14" priority="4" operator="greaterThanOrEqual">
      <formula>0.8</formula>
    </cfRule>
  </conditionalFormatting>
  <pageMargins left="0.7" right="0.7" top="0.75" bottom="0.75" header="0" footer="0"/>
  <pageSetup paperSize="9"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000"/>
  <sheetViews>
    <sheetView topLeftCell="AA110" workbookViewId="0">
      <selection activeCell="AD121" sqref="AD121"/>
    </sheetView>
  </sheetViews>
  <sheetFormatPr baseColWidth="10" defaultColWidth="14.42578125" defaultRowHeight="15" customHeight="1"/>
  <cols>
    <col min="1" max="1" width="18.140625" customWidth="1"/>
    <col min="2" max="2" width="19.5703125" customWidth="1"/>
    <col min="3" max="3" width="18.42578125" customWidth="1"/>
    <col min="4" max="4" width="6.85546875" customWidth="1"/>
    <col min="5" max="5" width="37.140625" customWidth="1"/>
    <col min="6" max="6" width="29.5703125" customWidth="1"/>
    <col min="7" max="7" width="25.140625" customWidth="1"/>
    <col min="8" max="8" width="22.7109375" customWidth="1"/>
    <col min="9" max="9" width="20.5703125" customWidth="1"/>
    <col min="10" max="10" width="22.28515625" customWidth="1"/>
    <col min="11" max="11" width="16.7109375" customWidth="1"/>
    <col min="12" max="12" width="14" customWidth="1"/>
    <col min="13" max="14" width="8.28515625" customWidth="1"/>
    <col min="15" max="15" width="11.85546875" customWidth="1"/>
    <col min="16" max="16" width="5.85546875" hidden="1" customWidth="1"/>
    <col min="17" max="17" width="6.42578125" hidden="1" customWidth="1"/>
    <col min="18" max="19" width="0.42578125" hidden="1" customWidth="1"/>
    <col min="20" max="20" width="32.85546875" hidden="1" customWidth="1"/>
    <col min="21" max="23" width="0.42578125" hidden="1" customWidth="1"/>
    <col min="24" max="24" width="4" hidden="1" customWidth="1"/>
    <col min="25" max="25" width="53.140625" customWidth="1"/>
    <col min="26" max="26" width="48.42578125" customWidth="1"/>
    <col min="27" max="28" width="11" customWidth="1"/>
    <col min="29" max="29" width="55.85546875" customWidth="1"/>
    <col min="30" max="30" width="68.140625" customWidth="1"/>
    <col min="31" max="31" width="70.28515625" customWidth="1"/>
    <col min="32" max="32" width="11.5703125" customWidth="1"/>
  </cols>
  <sheetData>
    <row r="1" spans="1:33" ht="19.5" customHeight="1">
      <c r="A1" s="525"/>
      <c r="B1" s="526"/>
      <c r="C1" s="526"/>
      <c r="D1" s="527"/>
      <c r="E1" s="533" t="s">
        <v>91</v>
      </c>
      <c r="F1" s="526"/>
      <c r="G1" s="526"/>
      <c r="H1" s="526"/>
      <c r="I1" s="526"/>
      <c r="J1" s="526"/>
      <c r="K1" s="526"/>
      <c r="L1" s="526"/>
      <c r="M1" s="526"/>
      <c r="N1" s="526"/>
      <c r="O1" s="526"/>
      <c r="P1" s="526"/>
      <c r="Q1" s="526"/>
      <c r="R1" s="526"/>
      <c r="S1" s="526"/>
      <c r="T1" s="526"/>
      <c r="U1" s="527"/>
      <c r="V1" s="534" t="s">
        <v>92</v>
      </c>
      <c r="W1" s="519"/>
      <c r="X1" s="520"/>
      <c r="Y1" s="104"/>
      <c r="Z1" s="105"/>
      <c r="AA1" s="105"/>
      <c r="AB1" s="105"/>
      <c r="AC1" s="104"/>
      <c r="AD1" s="104"/>
      <c r="AE1" s="104"/>
      <c r="AF1" s="106"/>
      <c r="AG1" s="107"/>
    </row>
    <row r="2" spans="1:33" ht="19.5" customHeight="1">
      <c r="A2" s="528"/>
      <c r="B2" s="500"/>
      <c r="C2" s="500"/>
      <c r="D2" s="529"/>
      <c r="E2" s="528"/>
      <c r="F2" s="500"/>
      <c r="G2" s="500"/>
      <c r="H2" s="500"/>
      <c r="I2" s="500"/>
      <c r="J2" s="500"/>
      <c r="K2" s="500"/>
      <c r="L2" s="500"/>
      <c r="M2" s="500"/>
      <c r="N2" s="500"/>
      <c r="O2" s="500"/>
      <c r="P2" s="500"/>
      <c r="Q2" s="500"/>
      <c r="R2" s="500"/>
      <c r="S2" s="500"/>
      <c r="T2" s="500"/>
      <c r="U2" s="529"/>
      <c r="V2" s="534" t="s">
        <v>93</v>
      </c>
      <c r="W2" s="519"/>
      <c r="X2" s="520"/>
      <c r="Y2" s="104"/>
      <c r="Z2" s="105"/>
      <c r="AA2" s="105"/>
      <c r="AB2" s="105"/>
      <c r="AC2" s="104"/>
      <c r="AD2" s="104"/>
      <c r="AE2" s="104"/>
      <c r="AF2" s="106"/>
      <c r="AG2" s="107"/>
    </row>
    <row r="3" spans="1:33" ht="19.5" customHeight="1">
      <c r="A3" s="530"/>
      <c r="B3" s="531"/>
      <c r="C3" s="531"/>
      <c r="D3" s="532"/>
      <c r="E3" s="530"/>
      <c r="F3" s="531"/>
      <c r="G3" s="531"/>
      <c r="H3" s="531"/>
      <c r="I3" s="531"/>
      <c r="J3" s="531"/>
      <c r="K3" s="531"/>
      <c r="L3" s="531"/>
      <c r="M3" s="531"/>
      <c r="N3" s="531"/>
      <c r="O3" s="531"/>
      <c r="P3" s="531"/>
      <c r="Q3" s="531"/>
      <c r="R3" s="531"/>
      <c r="S3" s="531"/>
      <c r="T3" s="531"/>
      <c r="U3" s="532"/>
      <c r="V3" s="534" t="s">
        <v>94</v>
      </c>
      <c r="W3" s="519"/>
      <c r="X3" s="520"/>
      <c r="Y3" s="104"/>
      <c r="Z3" s="105"/>
      <c r="AA3" s="105"/>
      <c r="AB3" s="105"/>
      <c r="AC3" s="104"/>
      <c r="AD3" s="104"/>
      <c r="AE3" s="104"/>
      <c r="AF3" s="106"/>
      <c r="AG3" s="107"/>
    </row>
    <row r="4" spans="1:33" ht="13.5" customHeight="1">
      <c r="A4" s="108"/>
      <c r="B4" s="108"/>
      <c r="C4" s="108"/>
      <c r="D4" s="109"/>
      <c r="E4" s="108"/>
      <c r="F4" s="108"/>
      <c r="G4" s="108"/>
      <c r="H4" s="108"/>
      <c r="I4" s="108"/>
      <c r="J4" s="108"/>
      <c r="K4" s="108"/>
      <c r="L4" s="108"/>
      <c r="M4" s="109"/>
      <c r="N4" s="109"/>
      <c r="O4" s="108"/>
      <c r="P4" s="110"/>
      <c r="Q4" s="108"/>
      <c r="R4" s="108"/>
      <c r="S4" s="108"/>
      <c r="T4" s="108"/>
      <c r="U4" s="111"/>
      <c r="V4" s="112"/>
      <c r="W4" s="109"/>
      <c r="X4" s="109"/>
      <c r="Y4" s="104"/>
      <c r="Z4" s="105"/>
      <c r="AA4" s="105"/>
      <c r="AB4" s="105"/>
      <c r="AC4" s="104"/>
      <c r="AD4" s="104"/>
      <c r="AE4" s="104"/>
      <c r="AF4" s="106"/>
      <c r="AG4" s="107"/>
    </row>
    <row r="5" spans="1:33" ht="131.25" customHeight="1">
      <c r="A5" s="535" t="s">
        <v>95</v>
      </c>
      <c r="B5" s="519"/>
      <c r="C5" s="519"/>
      <c r="D5" s="519"/>
      <c r="E5" s="519"/>
      <c r="F5" s="519"/>
      <c r="G5" s="519"/>
      <c r="H5" s="519"/>
      <c r="I5" s="520"/>
      <c r="J5" s="535" t="s">
        <v>96</v>
      </c>
      <c r="K5" s="519"/>
      <c r="L5" s="519"/>
      <c r="M5" s="519"/>
      <c r="N5" s="519"/>
      <c r="O5" s="519"/>
      <c r="P5" s="519"/>
      <c r="Q5" s="519"/>
      <c r="R5" s="519"/>
      <c r="S5" s="519"/>
      <c r="T5" s="520"/>
      <c r="U5" s="113"/>
      <c r="V5" s="518" t="s">
        <v>97</v>
      </c>
      <c r="W5" s="519"/>
      <c r="X5" s="520"/>
      <c r="Y5" s="114"/>
      <c r="Z5" s="60"/>
      <c r="AA5" s="60"/>
      <c r="AB5" s="60"/>
      <c r="AC5" s="114"/>
      <c r="AD5" s="114"/>
      <c r="AE5" s="114"/>
      <c r="AF5" s="115"/>
      <c r="AG5" s="116"/>
    </row>
    <row r="6" spans="1:33" ht="24" customHeight="1">
      <c r="A6" s="117"/>
      <c r="B6" s="117"/>
      <c r="C6" s="117"/>
      <c r="D6" s="118"/>
      <c r="E6" s="117"/>
      <c r="F6" s="117"/>
      <c r="G6" s="117"/>
      <c r="H6" s="117"/>
      <c r="I6" s="117"/>
      <c r="J6" s="117"/>
      <c r="K6" s="117"/>
      <c r="L6" s="117"/>
      <c r="M6" s="118"/>
      <c r="N6" s="118"/>
      <c r="O6" s="117"/>
      <c r="P6" s="521" t="s">
        <v>98</v>
      </c>
      <c r="Q6" s="522"/>
      <c r="R6" s="522"/>
      <c r="S6" s="522"/>
      <c r="T6" s="522"/>
      <c r="U6" s="522"/>
      <c r="V6" s="522"/>
      <c r="W6" s="522"/>
      <c r="X6" s="523"/>
      <c r="Y6" s="524" t="s">
        <v>99</v>
      </c>
      <c r="Z6" s="522"/>
      <c r="AA6" s="522"/>
      <c r="AB6" s="522"/>
      <c r="AC6" s="522"/>
      <c r="AD6" s="522"/>
      <c r="AE6" s="522"/>
      <c r="AF6" s="522"/>
      <c r="AG6" s="523"/>
    </row>
    <row r="7" spans="1:33">
      <c r="A7" s="580" t="s">
        <v>100</v>
      </c>
      <c r="B7" s="555" t="s">
        <v>101</v>
      </c>
      <c r="C7" s="552" t="s">
        <v>102</v>
      </c>
      <c r="D7" s="582" t="s">
        <v>103</v>
      </c>
      <c r="E7" s="552" t="s">
        <v>104</v>
      </c>
      <c r="F7" s="552" t="s">
        <v>105</v>
      </c>
      <c r="G7" s="552" t="s">
        <v>106</v>
      </c>
      <c r="H7" s="552" t="s">
        <v>107</v>
      </c>
      <c r="I7" s="552" t="s">
        <v>108</v>
      </c>
      <c r="J7" s="555" t="s">
        <v>109</v>
      </c>
      <c r="K7" s="552" t="s">
        <v>110</v>
      </c>
      <c r="L7" s="556" t="s">
        <v>111</v>
      </c>
      <c r="M7" s="559" t="s">
        <v>112</v>
      </c>
      <c r="N7" s="560"/>
      <c r="O7" s="561"/>
      <c r="P7" s="540" t="s">
        <v>113</v>
      </c>
      <c r="Q7" s="541"/>
      <c r="R7" s="536" t="s">
        <v>114</v>
      </c>
      <c r="S7" s="537"/>
      <c r="T7" s="538"/>
      <c r="U7" s="539" t="s">
        <v>115</v>
      </c>
      <c r="V7" s="537"/>
      <c r="W7" s="537"/>
      <c r="X7" s="538"/>
      <c r="Y7" s="540" t="s">
        <v>113</v>
      </c>
      <c r="Z7" s="541"/>
      <c r="AA7" s="536" t="s">
        <v>114</v>
      </c>
      <c r="AB7" s="537"/>
      <c r="AC7" s="538"/>
      <c r="AD7" s="539" t="s">
        <v>115</v>
      </c>
      <c r="AE7" s="537"/>
      <c r="AF7" s="537"/>
      <c r="AG7" s="538"/>
    </row>
    <row r="8" spans="1:33" ht="32.25" customHeight="1">
      <c r="A8" s="576"/>
      <c r="B8" s="553"/>
      <c r="C8" s="553"/>
      <c r="D8" s="553"/>
      <c r="E8" s="553"/>
      <c r="F8" s="553"/>
      <c r="G8" s="553"/>
      <c r="H8" s="553"/>
      <c r="I8" s="553"/>
      <c r="J8" s="553"/>
      <c r="K8" s="553"/>
      <c r="L8" s="557"/>
      <c r="M8" s="562"/>
      <c r="N8" s="531"/>
      <c r="O8" s="563"/>
      <c r="P8" s="542" t="s">
        <v>116</v>
      </c>
      <c r="Q8" s="543"/>
      <c r="R8" s="544" t="s">
        <v>117</v>
      </c>
      <c r="S8" s="519"/>
      <c r="T8" s="545"/>
      <c r="U8" s="546" t="s">
        <v>118</v>
      </c>
      <c r="V8" s="519"/>
      <c r="W8" s="519"/>
      <c r="X8" s="545"/>
      <c r="Y8" s="547" t="s">
        <v>116</v>
      </c>
      <c r="Z8" s="541"/>
      <c r="AA8" s="548" t="s">
        <v>117</v>
      </c>
      <c r="AB8" s="549"/>
      <c r="AC8" s="550"/>
      <c r="AD8" s="551" t="s">
        <v>118</v>
      </c>
      <c r="AE8" s="549"/>
      <c r="AF8" s="549"/>
      <c r="AG8" s="550"/>
    </row>
    <row r="9" spans="1:33" ht="41.25" customHeight="1">
      <c r="A9" s="581"/>
      <c r="B9" s="554"/>
      <c r="C9" s="554"/>
      <c r="D9" s="554"/>
      <c r="E9" s="554"/>
      <c r="F9" s="554"/>
      <c r="G9" s="554"/>
      <c r="H9" s="554"/>
      <c r="I9" s="554"/>
      <c r="J9" s="554"/>
      <c r="K9" s="554"/>
      <c r="L9" s="558"/>
      <c r="M9" s="119" t="s">
        <v>119</v>
      </c>
      <c r="N9" s="120" t="s">
        <v>120</v>
      </c>
      <c r="O9" s="121" t="s">
        <v>121</v>
      </c>
      <c r="P9" s="119" t="s">
        <v>122</v>
      </c>
      <c r="Q9" s="122" t="s">
        <v>107</v>
      </c>
      <c r="R9" s="119" t="s">
        <v>123</v>
      </c>
      <c r="S9" s="120" t="s">
        <v>124</v>
      </c>
      <c r="T9" s="123" t="s">
        <v>125</v>
      </c>
      <c r="U9" s="124" t="s">
        <v>126</v>
      </c>
      <c r="V9" s="120" t="s">
        <v>127</v>
      </c>
      <c r="W9" s="120" t="s">
        <v>128</v>
      </c>
      <c r="X9" s="122" t="s">
        <v>129</v>
      </c>
      <c r="Y9" s="125" t="s">
        <v>122</v>
      </c>
      <c r="Z9" s="125" t="s">
        <v>107</v>
      </c>
      <c r="AA9" s="126" t="s">
        <v>123</v>
      </c>
      <c r="AB9" s="126" t="s">
        <v>124</v>
      </c>
      <c r="AC9" s="127" t="s">
        <v>125</v>
      </c>
      <c r="AD9" s="125" t="s">
        <v>126</v>
      </c>
      <c r="AE9" s="125" t="s">
        <v>127</v>
      </c>
      <c r="AF9" s="125" t="s">
        <v>128</v>
      </c>
      <c r="AG9" s="125" t="s">
        <v>129</v>
      </c>
    </row>
    <row r="10" spans="1:33" ht="114" customHeight="1">
      <c r="A10" s="583" t="s">
        <v>130</v>
      </c>
      <c r="B10" s="571" t="s">
        <v>131</v>
      </c>
      <c r="C10" s="564">
        <v>0</v>
      </c>
      <c r="D10" s="128">
        <v>1.1000000000000001</v>
      </c>
      <c r="E10" s="129" t="s">
        <v>132</v>
      </c>
      <c r="F10" s="129" t="s">
        <v>133</v>
      </c>
      <c r="G10" s="129" t="s">
        <v>134</v>
      </c>
      <c r="H10" s="129" t="s">
        <v>135</v>
      </c>
      <c r="I10" s="129" t="s">
        <v>136</v>
      </c>
      <c r="J10" s="129" t="s">
        <v>137</v>
      </c>
      <c r="K10" s="130">
        <v>44927</v>
      </c>
      <c r="L10" s="130">
        <v>44957</v>
      </c>
      <c r="M10" s="131">
        <v>1</v>
      </c>
      <c r="N10" s="131">
        <v>0</v>
      </c>
      <c r="O10" s="131">
        <v>0</v>
      </c>
      <c r="P10" s="132" t="s">
        <v>138</v>
      </c>
      <c r="Q10" s="133" t="s">
        <v>139</v>
      </c>
      <c r="R10" s="128" t="s">
        <v>140</v>
      </c>
      <c r="S10" s="128" t="s">
        <v>140</v>
      </c>
      <c r="T10" s="132" t="s">
        <v>141</v>
      </c>
      <c r="U10" s="134" t="s">
        <v>142</v>
      </c>
      <c r="V10" s="134"/>
      <c r="W10" s="135">
        <v>0</v>
      </c>
      <c r="X10" s="136">
        <v>0</v>
      </c>
      <c r="Y10" s="137" t="s">
        <v>143</v>
      </c>
      <c r="Z10" s="138" t="s">
        <v>144</v>
      </c>
      <c r="AA10" s="139" t="s">
        <v>145</v>
      </c>
      <c r="AB10" s="139" t="s">
        <v>145</v>
      </c>
      <c r="AC10" s="140" t="s">
        <v>145</v>
      </c>
      <c r="AD10" s="141" t="s">
        <v>142</v>
      </c>
      <c r="AE10" s="141"/>
      <c r="AF10" s="142">
        <v>0</v>
      </c>
      <c r="AG10" s="143">
        <v>0</v>
      </c>
    </row>
    <row r="11" spans="1:33" ht="270" customHeight="1">
      <c r="A11" s="553"/>
      <c r="B11" s="553"/>
      <c r="C11" s="553"/>
      <c r="D11" s="128">
        <v>1.2</v>
      </c>
      <c r="E11" s="129" t="s">
        <v>146</v>
      </c>
      <c r="F11" s="129" t="s">
        <v>147</v>
      </c>
      <c r="G11" s="129" t="s">
        <v>148</v>
      </c>
      <c r="H11" s="129" t="s">
        <v>149</v>
      </c>
      <c r="I11" s="129" t="s">
        <v>150</v>
      </c>
      <c r="J11" s="129" t="s">
        <v>150</v>
      </c>
      <c r="K11" s="130">
        <v>45017</v>
      </c>
      <c r="L11" s="130">
        <v>45229</v>
      </c>
      <c r="M11" s="144">
        <v>0.25</v>
      </c>
      <c r="N11" s="144">
        <v>0.35</v>
      </c>
      <c r="O11" s="145">
        <v>0.4</v>
      </c>
      <c r="P11" s="146" t="s">
        <v>151</v>
      </c>
      <c r="Q11" s="147" t="s">
        <v>152</v>
      </c>
      <c r="R11" s="148" t="s">
        <v>153</v>
      </c>
      <c r="S11" s="148" t="s">
        <v>154</v>
      </c>
      <c r="T11" s="149" t="s">
        <v>155</v>
      </c>
      <c r="U11" s="134" t="s">
        <v>156</v>
      </c>
      <c r="V11" s="134" t="s">
        <v>157</v>
      </c>
      <c r="W11" s="135">
        <v>1</v>
      </c>
      <c r="X11" s="136">
        <v>0.5</v>
      </c>
      <c r="Y11" s="137" t="s">
        <v>158</v>
      </c>
      <c r="Z11" s="150" t="s">
        <v>159</v>
      </c>
      <c r="AA11" s="139" t="s">
        <v>153</v>
      </c>
      <c r="AB11" s="139" t="s">
        <v>153</v>
      </c>
      <c r="AC11" s="151" t="s">
        <v>160</v>
      </c>
      <c r="AD11" s="141" t="s">
        <v>161</v>
      </c>
      <c r="AE11" s="141" t="s">
        <v>162</v>
      </c>
      <c r="AF11" s="152">
        <v>1</v>
      </c>
      <c r="AG11" s="153">
        <v>1</v>
      </c>
    </row>
    <row r="12" spans="1:33" ht="217.5" customHeight="1">
      <c r="A12" s="553"/>
      <c r="B12" s="553"/>
      <c r="C12" s="553"/>
      <c r="D12" s="128">
        <v>1.3</v>
      </c>
      <c r="E12" s="129" t="s">
        <v>163</v>
      </c>
      <c r="F12" s="129" t="s">
        <v>164</v>
      </c>
      <c r="G12" s="129" t="s">
        <v>165</v>
      </c>
      <c r="H12" s="129" t="s">
        <v>166</v>
      </c>
      <c r="I12" s="129" t="s">
        <v>167</v>
      </c>
      <c r="J12" s="129" t="s">
        <v>137</v>
      </c>
      <c r="K12" s="130">
        <v>44927</v>
      </c>
      <c r="L12" s="130">
        <v>45290</v>
      </c>
      <c r="M12" s="154">
        <v>0.33</v>
      </c>
      <c r="N12" s="155">
        <v>0.33</v>
      </c>
      <c r="O12" s="156">
        <v>0.33329999999999999</v>
      </c>
      <c r="P12" s="157" t="s">
        <v>168</v>
      </c>
      <c r="Q12" s="158" t="s">
        <v>166</v>
      </c>
      <c r="R12" s="128" t="s">
        <v>153</v>
      </c>
      <c r="S12" s="128" t="s">
        <v>153</v>
      </c>
      <c r="T12" s="132" t="s">
        <v>169</v>
      </c>
      <c r="U12" s="134" t="s">
        <v>170</v>
      </c>
      <c r="V12" s="134" t="s">
        <v>171</v>
      </c>
      <c r="W12" s="135">
        <v>1</v>
      </c>
      <c r="X12" s="136">
        <v>1</v>
      </c>
      <c r="Y12" s="159" t="s">
        <v>168</v>
      </c>
      <c r="Z12" s="160" t="s">
        <v>172</v>
      </c>
      <c r="AA12" s="139" t="s">
        <v>173</v>
      </c>
      <c r="AB12" s="139" t="s">
        <v>153</v>
      </c>
      <c r="AC12" s="140" t="s">
        <v>174</v>
      </c>
      <c r="AD12" s="141" t="s">
        <v>175</v>
      </c>
      <c r="AE12" s="141" t="s">
        <v>176</v>
      </c>
      <c r="AF12" s="161">
        <v>1</v>
      </c>
      <c r="AG12" s="153">
        <v>1</v>
      </c>
    </row>
    <row r="13" spans="1:33" ht="274.5" customHeight="1">
      <c r="A13" s="553"/>
      <c r="B13" s="553"/>
      <c r="C13" s="553"/>
      <c r="D13" s="128">
        <v>1.4</v>
      </c>
      <c r="E13" s="129" t="s">
        <v>177</v>
      </c>
      <c r="F13" s="129" t="s">
        <v>178</v>
      </c>
      <c r="G13" s="129" t="s">
        <v>179</v>
      </c>
      <c r="H13" s="129" t="s">
        <v>180</v>
      </c>
      <c r="I13" s="129" t="s">
        <v>181</v>
      </c>
      <c r="J13" s="129" t="s">
        <v>181</v>
      </c>
      <c r="K13" s="130">
        <v>45047</v>
      </c>
      <c r="L13" s="130">
        <v>45275</v>
      </c>
      <c r="M13" s="154">
        <v>0</v>
      </c>
      <c r="N13" s="155">
        <v>0.5</v>
      </c>
      <c r="O13" s="155">
        <v>0.5</v>
      </c>
      <c r="P13" s="132" t="s">
        <v>182</v>
      </c>
      <c r="Q13" s="132" t="s">
        <v>183</v>
      </c>
      <c r="R13" s="128" t="s">
        <v>153</v>
      </c>
      <c r="S13" s="128" t="s">
        <v>153</v>
      </c>
      <c r="T13" s="132" t="s">
        <v>184</v>
      </c>
      <c r="U13" s="134" t="s">
        <v>185</v>
      </c>
      <c r="V13" s="134" t="s">
        <v>186</v>
      </c>
      <c r="W13" s="135">
        <v>1</v>
      </c>
      <c r="X13" s="136">
        <v>1</v>
      </c>
      <c r="Y13" s="137" t="s">
        <v>182</v>
      </c>
      <c r="Z13" s="137" t="s">
        <v>187</v>
      </c>
      <c r="AA13" s="139" t="s">
        <v>153</v>
      </c>
      <c r="AB13" s="139" t="s">
        <v>153</v>
      </c>
      <c r="AC13" s="140" t="s">
        <v>188</v>
      </c>
      <c r="AD13" s="141" t="s">
        <v>189</v>
      </c>
      <c r="AE13" s="141" t="s">
        <v>190</v>
      </c>
      <c r="AF13" s="161">
        <v>1</v>
      </c>
      <c r="AG13" s="153">
        <v>1</v>
      </c>
    </row>
    <row r="14" spans="1:33" ht="274.5" customHeight="1">
      <c r="A14" s="553"/>
      <c r="B14" s="553"/>
      <c r="C14" s="553"/>
      <c r="D14" s="128">
        <v>1.5</v>
      </c>
      <c r="E14" s="129" t="s">
        <v>191</v>
      </c>
      <c r="F14" s="129" t="s">
        <v>192</v>
      </c>
      <c r="G14" s="129" t="s">
        <v>193</v>
      </c>
      <c r="H14" s="129" t="s">
        <v>194</v>
      </c>
      <c r="I14" s="129" t="s">
        <v>181</v>
      </c>
      <c r="J14" s="129" t="s">
        <v>181</v>
      </c>
      <c r="K14" s="130">
        <v>45047</v>
      </c>
      <c r="L14" s="130">
        <v>45275</v>
      </c>
      <c r="M14" s="154">
        <v>0</v>
      </c>
      <c r="N14" s="155">
        <v>0.5</v>
      </c>
      <c r="O14" s="155">
        <v>0.5</v>
      </c>
      <c r="P14" s="132" t="s">
        <v>182</v>
      </c>
      <c r="Q14" s="132" t="s">
        <v>183</v>
      </c>
      <c r="R14" s="128" t="s">
        <v>153</v>
      </c>
      <c r="S14" s="128" t="s">
        <v>153</v>
      </c>
      <c r="T14" s="132" t="s">
        <v>184</v>
      </c>
      <c r="U14" s="134" t="s">
        <v>195</v>
      </c>
      <c r="V14" s="134" t="s">
        <v>186</v>
      </c>
      <c r="W14" s="135">
        <v>1</v>
      </c>
      <c r="X14" s="136">
        <v>1</v>
      </c>
      <c r="Y14" s="137" t="s">
        <v>182</v>
      </c>
      <c r="Z14" s="137" t="s">
        <v>196</v>
      </c>
      <c r="AA14" s="139" t="s">
        <v>153</v>
      </c>
      <c r="AB14" s="139" t="s">
        <v>153</v>
      </c>
      <c r="AC14" s="140" t="s">
        <v>188</v>
      </c>
      <c r="AD14" s="141" t="s">
        <v>197</v>
      </c>
      <c r="AE14" s="141" t="s">
        <v>190</v>
      </c>
      <c r="AF14" s="161">
        <v>1</v>
      </c>
      <c r="AG14" s="153">
        <v>1</v>
      </c>
    </row>
    <row r="15" spans="1:33" ht="274.5" customHeight="1">
      <c r="A15" s="553"/>
      <c r="B15" s="553"/>
      <c r="C15" s="553"/>
      <c r="D15" s="128">
        <v>1.6</v>
      </c>
      <c r="E15" s="129" t="s">
        <v>198</v>
      </c>
      <c r="F15" s="129" t="s">
        <v>199</v>
      </c>
      <c r="G15" s="129" t="s">
        <v>200</v>
      </c>
      <c r="H15" s="129" t="s">
        <v>201</v>
      </c>
      <c r="I15" s="129" t="s">
        <v>181</v>
      </c>
      <c r="J15" s="129" t="s">
        <v>181</v>
      </c>
      <c r="K15" s="130">
        <v>45047</v>
      </c>
      <c r="L15" s="130">
        <v>45275</v>
      </c>
      <c r="M15" s="154">
        <v>0</v>
      </c>
      <c r="N15" s="155">
        <v>0.5</v>
      </c>
      <c r="O15" s="155">
        <v>0.5</v>
      </c>
      <c r="P15" s="132" t="s">
        <v>182</v>
      </c>
      <c r="Q15" s="132" t="s">
        <v>183</v>
      </c>
      <c r="R15" s="128" t="s">
        <v>153</v>
      </c>
      <c r="S15" s="128" t="s">
        <v>153</v>
      </c>
      <c r="T15" s="132" t="s">
        <v>184</v>
      </c>
      <c r="U15" s="134" t="s">
        <v>202</v>
      </c>
      <c r="V15" s="134" t="s">
        <v>186</v>
      </c>
      <c r="W15" s="135">
        <v>1</v>
      </c>
      <c r="X15" s="136">
        <v>1</v>
      </c>
      <c r="Y15" s="137" t="s">
        <v>182</v>
      </c>
      <c r="Z15" s="137" t="s">
        <v>196</v>
      </c>
      <c r="AA15" s="139" t="s">
        <v>153</v>
      </c>
      <c r="AB15" s="139" t="s">
        <v>153</v>
      </c>
      <c r="AC15" s="140" t="s">
        <v>188</v>
      </c>
      <c r="AD15" s="141" t="s">
        <v>203</v>
      </c>
      <c r="AE15" s="141" t="s">
        <v>190</v>
      </c>
      <c r="AF15" s="161">
        <v>1</v>
      </c>
      <c r="AG15" s="153">
        <v>1</v>
      </c>
    </row>
    <row r="16" spans="1:33" ht="215.25" customHeight="1">
      <c r="A16" s="553"/>
      <c r="B16" s="553"/>
      <c r="C16" s="553"/>
      <c r="D16" s="128">
        <v>1.7</v>
      </c>
      <c r="E16" s="129" t="s">
        <v>204</v>
      </c>
      <c r="F16" s="129" t="s">
        <v>205</v>
      </c>
      <c r="G16" s="129" t="s">
        <v>206</v>
      </c>
      <c r="H16" s="129" t="s">
        <v>207</v>
      </c>
      <c r="I16" s="129" t="s">
        <v>208</v>
      </c>
      <c r="J16" s="129" t="s">
        <v>137</v>
      </c>
      <c r="K16" s="130">
        <v>44927</v>
      </c>
      <c r="L16" s="130">
        <v>45291</v>
      </c>
      <c r="M16" s="154">
        <v>0.1</v>
      </c>
      <c r="N16" s="162"/>
      <c r="O16" s="155">
        <v>0.9</v>
      </c>
      <c r="P16" s="132" t="s">
        <v>209</v>
      </c>
      <c r="Q16" s="132" t="s">
        <v>140</v>
      </c>
      <c r="R16" s="128" t="s">
        <v>140</v>
      </c>
      <c r="S16" s="128" t="s">
        <v>140</v>
      </c>
      <c r="T16" s="128" t="s">
        <v>140</v>
      </c>
      <c r="U16" s="134" t="s">
        <v>210</v>
      </c>
      <c r="V16" s="134" t="s">
        <v>211</v>
      </c>
      <c r="W16" s="135">
        <v>0</v>
      </c>
      <c r="X16" s="136">
        <v>0</v>
      </c>
      <c r="Y16" s="137" t="s">
        <v>212</v>
      </c>
      <c r="Z16" s="137" t="s">
        <v>213</v>
      </c>
      <c r="AA16" s="139" t="s">
        <v>153</v>
      </c>
      <c r="AB16" s="139" t="s">
        <v>153</v>
      </c>
      <c r="AC16" s="140" t="s">
        <v>214</v>
      </c>
      <c r="AD16" s="141" t="s">
        <v>215</v>
      </c>
      <c r="AE16" s="141" t="s">
        <v>216</v>
      </c>
      <c r="AF16" s="163">
        <v>0</v>
      </c>
      <c r="AG16" s="164">
        <v>0</v>
      </c>
    </row>
    <row r="17" spans="1:33" ht="409.6" customHeight="1">
      <c r="A17" s="553"/>
      <c r="B17" s="553"/>
      <c r="C17" s="553"/>
      <c r="D17" s="165">
        <v>1.8</v>
      </c>
      <c r="E17" s="129" t="s">
        <v>217</v>
      </c>
      <c r="F17" s="129" t="s">
        <v>218</v>
      </c>
      <c r="G17" s="129" t="s">
        <v>219</v>
      </c>
      <c r="H17" s="129" t="s">
        <v>220</v>
      </c>
      <c r="I17" s="129" t="s">
        <v>221</v>
      </c>
      <c r="J17" s="129" t="s">
        <v>221</v>
      </c>
      <c r="K17" s="130">
        <v>44927</v>
      </c>
      <c r="L17" s="130">
        <v>45291</v>
      </c>
      <c r="M17" s="156">
        <v>0.33329999999999999</v>
      </c>
      <c r="N17" s="156">
        <v>0.33329999999999999</v>
      </c>
      <c r="O17" s="156">
        <v>0.33329999999999999</v>
      </c>
      <c r="P17" s="132" t="s">
        <v>222</v>
      </c>
      <c r="Q17" s="166" t="s">
        <v>223</v>
      </c>
      <c r="R17" s="128" t="s">
        <v>153</v>
      </c>
      <c r="S17" s="128" t="s">
        <v>153</v>
      </c>
      <c r="T17" s="128" t="s">
        <v>224</v>
      </c>
      <c r="U17" s="134" t="s">
        <v>225</v>
      </c>
      <c r="V17" s="134" t="s">
        <v>226</v>
      </c>
      <c r="W17" s="135">
        <v>9</v>
      </c>
      <c r="X17" s="136">
        <v>9</v>
      </c>
      <c r="Y17" s="137" t="s">
        <v>227</v>
      </c>
      <c r="Z17" s="167" t="s">
        <v>223</v>
      </c>
      <c r="AA17" s="140" t="s">
        <v>228</v>
      </c>
      <c r="AB17" s="140" t="s">
        <v>228</v>
      </c>
      <c r="AC17" s="140" t="s">
        <v>229</v>
      </c>
      <c r="AD17" s="141" t="s">
        <v>230</v>
      </c>
      <c r="AE17" s="141" t="s">
        <v>176</v>
      </c>
      <c r="AF17" s="161">
        <v>1</v>
      </c>
      <c r="AG17" s="143">
        <v>1</v>
      </c>
    </row>
    <row r="18" spans="1:33" ht="99" customHeight="1">
      <c r="A18" s="553"/>
      <c r="B18" s="553"/>
      <c r="C18" s="553"/>
      <c r="D18" s="128">
        <v>1.9</v>
      </c>
      <c r="E18" s="129" t="s">
        <v>231</v>
      </c>
      <c r="F18" s="129" t="s">
        <v>232</v>
      </c>
      <c r="G18" s="129" t="s">
        <v>233</v>
      </c>
      <c r="H18" s="129" t="s">
        <v>234</v>
      </c>
      <c r="I18" s="129" t="s">
        <v>235</v>
      </c>
      <c r="J18" s="129" t="s">
        <v>236</v>
      </c>
      <c r="K18" s="130">
        <v>44927</v>
      </c>
      <c r="L18" s="130">
        <v>45137</v>
      </c>
      <c r="M18" s="168">
        <v>0.6</v>
      </c>
      <c r="N18" s="155">
        <v>0.4</v>
      </c>
      <c r="O18" s="162"/>
      <c r="P18" s="132" t="s">
        <v>237</v>
      </c>
      <c r="Q18" s="132" t="s">
        <v>238</v>
      </c>
      <c r="R18" s="128" t="s">
        <v>153</v>
      </c>
      <c r="S18" s="128" t="s">
        <v>153</v>
      </c>
      <c r="T18" s="132" t="s">
        <v>239</v>
      </c>
      <c r="U18" s="134" t="s">
        <v>240</v>
      </c>
      <c r="V18" s="134" t="s">
        <v>176</v>
      </c>
      <c r="W18" s="135">
        <v>1</v>
      </c>
      <c r="X18" s="136">
        <v>1</v>
      </c>
      <c r="Y18" s="137" t="s">
        <v>145</v>
      </c>
      <c r="Z18" s="169" t="s">
        <v>241</v>
      </c>
      <c r="AA18" s="139" t="s">
        <v>145</v>
      </c>
      <c r="AB18" s="139" t="s">
        <v>145</v>
      </c>
      <c r="AC18" s="140" t="s">
        <v>145</v>
      </c>
      <c r="AD18" s="141" t="s">
        <v>242</v>
      </c>
      <c r="AE18" s="141"/>
      <c r="AF18" s="164">
        <v>0</v>
      </c>
      <c r="AG18" s="153">
        <v>0</v>
      </c>
    </row>
    <row r="19" spans="1:33" ht="192.75" customHeight="1">
      <c r="A19" s="553"/>
      <c r="B19" s="553"/>
      <c r="C19" s="553"/>
      <c r="D19" s="165">
        <v>1.1000000000000001</v>
      </c>
      <c r="E19" s="129" t="s">
        <v>243</v>
      </c>
      <c r="F19" s="129" t="s">
        <v>244</v>
      </c>
      <c r="G19" s="129" t="s">
        <v>245</v>
      </c>
      <c r="H19" s="129" t="s">
        <v>246</v>
      </c>
      <c r="I19" s="129" t="s">
        <v>247</v>
      </c>
      <c r="J19" s="129" t="s">
        <v>247</v>
      </c>
      <c r="K19" s="130">
        <v>44927</v>
      </c>
      <c r="L19" s="130">
        <v>45260</v>
      </c>
      <c r="M19" s="170" t="s">
        <v>248</v>
      </c>
      <c r="N19" s="170" t="s">
        <v>248</v>
      </c>
      <c r="O19" s="131">
        <v>0.33329999999999999</v>
      </c>
      <c r="P19" s="129" t="s">
        <v>249</v>
      </c>
      <c r="Q19" s="171" t="s">
        <v>250</v>
      </c>
      <c r="R19" s="128" t="s">
        <v>153</v>
      </c>
      <c r="S19" s="128" t="s">
        <v>153</v>
      </c>
      <c r="T19" s="132" t="s">
        <v>251</v>
      </c>
      <c r="U19" s="134" t="s">
        <v>252</v>
      </c>
      <c r="V19" s="134" t="s">
        <v>176</v>
      </c>
      <c r="W19" s="135">
        <v>0.33</v>
      </c>
      <c r="X19" s="136">
        <v>0.33</v>
      </c>
      <c r="Y19" s="137" t="s">
        <v>253</v>
      </c>
      <c r="Z19" s="137" t="s">
        <v>254</v>
      </c>
      <c r="AA19" s="139" t="s">
        <v>153</v>
      </c>
      <c r="AB19" s="139" t="s">
        <v>153</v>
      </c>
      <c r="AC19" s="140" t="s">
        <v>255</v>
      </c>
      <c r="AD19" s="141" t="s">
        <v>256</v>
      </c>
      <c r="AE19" s="141" t="s">
        <v>176</v>
      </c>
      <c r="AF19" s="172">
        <v>0.33</v>
      </c>
      <c r="AG19" s="153">
        <v>0.33</v>
      </c>
    </row>
    <row r="20" spans="1:33" ht="330" customHeight="1">
      <c r="A20" s="553"/>
      <c r="B20" s="553"/>
      <c r="C20" s="553"/>
      <c r="D20" s="128">
        <v>1.1100000000000001</v>
      </c>
      <c r="E20" s="129" t="s">
        <v>257</v>
      </c>
      <c r="F20" s="129" t="s">
        <v>258</v>
      </c>
      <c r="G20" s="129" t="s">
        <v>259</v>
      </c>
      <c r="H20" s="129" t="s">
        <v>260</v>
      </c>
      <c r="I20" s="129" t="s">
        <v>261</v>
      </c>
      <c r="J20" s="129" t="s">
        <v>262</v>
      </c>
      <c r="K20" s="130">
        <v>44927</v>
      </c>
      <c r="L20" s="130">
        <v>45290</v>
      </c>
      <c r="M20" s="129" t="s">
        <v>263</v>
      </c>
      <c r="N20" s="173" t="s">
        <v>264</v>
      </c>
      <c r="O20" s="173" t="s">
        <v>265</v>
      </c>
      <c r="P20" s="129" t="s">
        <v>266</v>
      </c>
      <c r="Q20" s="174" t="s">
        <v>267</v>
      </c>
      <c r="R20" s="128" t="s">
        <v>153</v>
      </c>
      <c r="S20" s="128" t="s">
        <v>153</v>
      </c>
      <c r="T20" s="132" t="s">
        <v>268</v>
      </c>
      <c r="U20" s="134" t="s">
        <v>269</v>
      </c>
      <c r="V20" s="134" t="s">
        <v>270</v>
      </c>
      <c r="W20" s="135">
        <v>0</v>
      </c>
      <c r="X20" s="136">
        <v>0</v>
      </c>
      <c r="Y20" s="175" t="s">
        <v>271</v>
      </c>
      <c r="Z20" s="176" t="s">
        <v>272</v>
      </c>
      <c r="AA20" s="139" t="s">
        <v>153</v>
      </c>
      <c r="AB20" s="139" t="s">
        <v>153</v>
      </c>
      <c r="AC20" s="140" t="s">
        <v>273</v>
      </c>
      <c r="AD20" s="141" t="s">
        <v>274</v>
      </c>
      <c r="AE20" s="141" t="s">
        <v>275</v>
      </c>
      <c r="AF20" s="161">
        <v>0</v>
      </c>
      <c r="AG20" s="153">
        <v>0</v>
      </c>
    </row>
    <row r="21" spans="1:33" ht="409.6" customHeight="1">
      <c r="A21" s="553"/>
      <c r="B21" s="553"/>
      <c r="C21" s="553"/>
      <c r="D21" s="165">
        <v>1.1200000000000001</v>
      </c>
      <c r="E21" s="177" t="s">
        <v>276</v>
      </c>
      <c r="F21" s="177" t="s">
        <v>277</v>
      </c>
      <c r="G21" s="177" t="s">
        <v>278</v>
      </c>
      <c r="H21" s="177" t="s">
        <v>279</v>
      </c>
      <c r="I21" s="177" t="s">
        <v>235</v>
      </c>
      <c r="J21" s="177" t="s">
        <v>235</v>
      </c>
      <c r="K21" s="130">
        <v>44986</v>
      </c>
      <c r="L21" s="130">
        <v>45290</v>
      </c>
      <c r="M21" s="154">
        <v>0</v>
      </c>
      <c r="N21" s="155">
        <v>0.67</v>
      </c>
      <c r="O21" s="155">
        <f>1-67%</f>
        <v>0.32999999999999996</v>
      </c>
      <c r="P21" s="132" t="s">
        <v>280</v>
      </c>
      <c r="Q21" s="132" t="s">
        <v>281</v>
      </c>
      <c r="R21" s="128" t="s">
        <v>153</v>
      </c>
      <c r="S21" s="128" t="s">
        <v>153</v>
      </c>
      <c r="T21" s="132" t="s">
        <v>251</v>
      </c>
      <c r="U21" s="134" t="s">
        <v>282</v>
      </c>
      <c r="V21" s="134" t="s">
        <v>283</v>
      </c>
      <c r="W21" s="135">
        <v>1</v>
      </c>
      <c r="X21" s="136">
        <v>1</v>
      </c>
      <c r="Y21" s="137" t="s">
        <v>284</v>
      </c>
      <c r="Z21" s="137" t="s">
        <v>285</v>
      </c>
      <c r="AA21" s="139"/>
      <c r="AB21" s="139"/>
      <c r="AC21" s="140" t="s">
        <v>255</v>
      </c>
      <c r="AD21" s="141" t="s">
        <v>286</v>
      </c>
      <c r="AE21" s="141" t="s">
        <v>287</v>
      </c>
      <c r="AF21" s="161">
        <v>1</v>
      </c>
      <c r="AG21" s="153">
        <v>0.5</v>
      </c>
    </row>
    <row r="22" spans="1:33" ht="206.25" customHeight="1">
      <c r="A22" s="553"/>
      <c r="B22" s="553"/>
      <c r="C22" s="553"/>
      <c r="D22" s="128">
        <v>1.1299999999999999</v>
      </c>
      <c r="E22" s="177" t="s">
        <v>288</v>
      </c>
      <c r="F22" s="177" t="s">
        <v>289</v>
      </c>
      <c r="G22" s="177" t="s">
        <v>290</v>
      </c>
      <c r="H22" s="177" t="s">
        <v>291</v>
      </c>
      <c r="I22" s="177" t="s">
        <v>292</v>
      </c>
      <c r="J22" s="177" t="s">
        <v>292</v>
      </c>
      <c r="K22" s="130">
        <v>44927</v>
      </c>
      <c r="L22" s="130">
        <v>45291</v>
      </c>
      <c r="M22" s="156">
        <f t="shared" ref="M22:N22" si="0">4/12</f>
        <v>0.33333333333333331</v>
      </c>
      <c r="N22" s="156">
        <f t="shared" si="0"/>
        <v>0.33333333333333331</v>
      </c>
      <c r="O22" s="156">
        <v>0.33329999999999999</v>
      </c>
      <c r="P22" s="178" t="s">
        <v>293</v>
      </c>
      <c r="Q22" s="178" t="s">
        <v>294</v>
      </c>
      <c r="R22" s="128" t="s">
        <v>153</v>
      </c>
      <c r="S22" s="128" t="s">
        <v>153</v>
      </c>
      <c r="T22" s="132" t="s">
        <v>251</v>
      </c>
      <c r="U22" s="134" t="s">
        <v>295</v>
      </c>
      <c r="V22" s="134" t="s">
        <v>176</v>
      </c>
      <c r="W22" s="135">
        <v>4</v>
      </c>
      <c r="X22" s="136">
        <v>4</v>
      </c>
      <c r="Y22" s="179" t="s">
        <v>293</v>
      </c>
      <c r="Z22" s="167" t="s">
        <v>296</v>
      </c>
      <c r="AA22" s="139" t="s">
        <v>153</v>
      </c>
      <c r="AB22" s="139" t="s">
        <v>153</v>
      </c>
      <c r="AC22" s="140" t="s">
        <v>297</v>
      </c>
      <c r="AD22" s="141" t="s">
        <v>298</v>
      </c>
      <c r="AE22" s="141" t="s">
        <v>176</v>
      </c>
      <c r="AF22" s="161">
        <v>4</v>
      </c>
      <c r="AG22" s="153">
        <v>4</v>
      </c>
    </row>
    <row r="23" spans="1:33" ht="201" customHeight="1">
      <c r="A23" s="553"/>
      <c r="B23" s="553"/>
      <c r="C23" s="553"/>
      <c r="D23" s="165">
        <v>1.1399999999999999</v>
      </c>
      <c r="E23" s="177" t="s">
        <v>299</v>
      </c>
      <c r="F23" s="177" t="s">
        <v>300</v>
      </c>
      <c r="G23" s="177" t="s">
        <v>301</v>
      </c>
      <c r="H23" s="177" t="s">
        <v>302</v>
      </c>
      <c r="I23" s="177" t="s">
        <v>303</v>
      </c>
      <c r="J23" s="177" t="s">
        <v>303</v>
      </c>
      <c r="K23" s="130">
        <v>44927</v>
      </c>
      <c r="L23" s="130">
        <v>45290</v>
      </c>
      <c r="M23" s="170" t="s">
        <v>248</v>
      </c>
      <c r="N23" s="170" t="s">
        <v>248</v>
      </c>
      <c r="O23" s="170" t="s">
        <v>248</v>
      </c>
      <c r="P23" s="128" t="s">
        <v>304</v>
      </c>
      <c r="Q23" s="166" t="s">
        <v>305</v>
      </c>
      <c r="R23" s="128" t="s">
        <v>153</v>
      </c>
      <c r="S23" s="128" t="s">
        <v>153</v>
      </c>
      <c r="T23" s="128" t="s">
        <v>306</v>
      </c>
      <c r="U23" s="134" t="s">
        <v>307</v>
      </c>
      <c r="V23" s="134" t="s">
        <v>308</v>
      </c>
      <c r="W23" s="135">
        <v>1</v>
      </c>
      <c r="X23" s="136">
        <v>1</v>
      </c>
      <c r="Y23" s="137" t="s">
        <v>309</v>
      </c>
      <c r="Z23" s="167" t="s">
        <v>305</v>
      </c>
      <c r="AA23" s="139"/>
      <c r="AB23" s="139"/>
      <c r="AC23" s="140" t="s">
        <v>310</v>
      </c>
      <c r="AD23" s="141" t="s">
        <v>311</v>
      </c>
      <c r="AE23" s="141" t="s">
        <v>176</v>
      </c>
      <c r="AF23" s="161">
        <v>1</v>
      </c>
      <c r="AG23" s="153">
        <v>1</v>
      </c>
    </row>
    <row r="24" spans="1:33" ht="48" customHeight="1">
      <c r="A24" s="553"/>
      <c r="B24" s="553"/>
      <c r="C24" s="553"/>
      <c r="D24" s="128">
        <v>1.1499999999999999</v>
      </c>
      <c r="E24" s="177" t="s">
        <v>312</v>
      </c>
      <c r="F24" s="177" t="s">
        <v>313</v>
      </c>
      <c r="G24" s="177" t="s">
        <v>314</v>
      </c>
      <c r="H24" s="177" t="s">
        <v>315</v>
      </c>
      <c r="I24" s="177" t="s">
        <v>316</v>
      </c>
      <c r="J24" s="177" t="s">
        <v>316</v>
      </c>
      <c r="K24" s="130">
        <v>44927</v>
      </c>
      <c r="L24" s="130">
        <v>45290</v>
      </c>
      <c r="M24" s="154">
        <v>0.5</v>
      </c>
      <c r="N24" s="154">
        <v>0.5</v>
      </c>
      <c r="O24" s="162"/>
      <c r="P24" s="173" t="s">
        <v>317</v>
      </c>
      <c r="Q24" s="180" t="s">
        <v>318</v>
      </c>
      <c r="R24" s="128" t="s">
        <v>153</v>
      </c>
      <c r="S24" s="128" t="s">
        <v>153</v>
      </c>
      <c r="T24" s="132" t="s">
        <v>251</v>
      </c>
      <c r="U24" s="134" t="s">
        <v>319</v>
      </c>
      <c r="V24" s="134" t="s">
        <v>171</v>
      </c>
      <c r="W24" s="135">
        <v>1</v>
      </c>
      <c r="X24" s="136">
        <v>1</v>
      </c>
      <c r="Y24" s="137" t="s">
        <v>145</v>
      </c>
      <c r="Z24" s="169" t="s">
        <v>241</v>
      </c>
      <c r="AA24" s="139" t="s">
        <v>145</v>
      </c>
      <c r="AB24" s="139" t="s">
        <v>145</v>
      </c>
      <c r="AC24" s="140" t="s">
        <v>145</v>
      </c>
      <c r="AD24" s="141" t="s">
        <v>242</v>
      </c>
      <c r="AE24" s="141"/>
      <c r="AF24" s="164">
        <v>0</v>
      </c>
      <c r="AG24" s="153">
        <v>0</v>
      </c>
    </row>
    <row r="25" spans="1:33" ht="232.5" customHeight="1">
      <c r="A25" s="553"/>
      <c r="B25" s="553"/>
      <c r="C25" s="553"/>
      <c r="D25" s="165">
        <v>1.1599999999999999</v>
      </c>
      <c r="E25" s="177" t="s">
        <v>320</v>
      </c>
      <c r="F25" s="177" t="s">
        <v>321</v>
      </c>
      <c r="G25" s="177" t="s">
        <v>322</v>
      </c>
      <c r="H25" s="177" t="s">
        <v>323</v>
      </c>
      <c r="I25" s="177" t="s">
        <v>324</v>
      </c>
      <c r="J25" s="177" t="s">
        <v>324</v>
      </c>
      <c r="K25" s="130">
        <v>44927</v>
      </c>
      <c r="L25" s="130">
        <v>45290</v>
      </c>
      <c r="M25" s="154">
        <v>0.33</v>
      </c>
      <c r="N25" s="131">
        <v>0.33</v>
      </c>
      <c r="O25" s="155">
        <v>0.33</v>
      </c>
      <c r="P25" s="132" t="s">
        <v>325</v>
      </c>
      <c r="Q25" s="181" t="s">
        <v>326</v>
      </c>
      <c r="R25" s="128" t="s">
        <v>153</v>
      </c>
      <c r="S25" s="128" t="s">
        <v>153</v>
      </c>
      <c r="T25" s="132" t="s">
        <v>327</v>
      </c>
      <c r="U25" s="134" t="s">
        <v>328</v>
      </c>
      <c r="V25" s="134" t="s">
        <v>176</v>
      </c>
      <c r="W25" s="135">
        <v>1</v>
      </c>
      <c r="X25" s="136">
        <v>1</v>
      </c>
      <c r="Y25" s="137" t="s">
        <v>329</v>
      </c>
      <c r="Z25" s="182" t="s">
        <v>330</v>
      </c>
      <c r="AA25" s="139" t="s">
        <v>153</v>
      </c>
      <c r="AB25" s="139" t="s">
        <v>153</v>
      </c>
      <c r="AC25" s="140" t="s">
        <v>331</v>
      </c>
      <c r="AD25" s="141" t="s">
        <v>332</v>
      </c>
      <c r="AE25" s="141" t="s">
        <v>176</v>
      </c>
      <c r="AF25" s="172">
        <v>2</v>
      </c>
      <c r="AG25" s="153">
        <v>2</v>
      </c>
    </row>
    <row r="26" spans="1:33" ht="191.25" customHeight="1">
      <c r="A26" s="553"/>
      <c r="B26" s="553"/>
      <c r="C26" s="554"/>
      <c r="D26" s="128">
        <v>1.17</v>
      </c>
      <c r="E26" s="177" t="s">
        <v>333</v>
      </c>
      <c r="F26" s="177" t="s">
        <v>334</v>
      </c>
      <c r="G26" s="177" t="s">
        <v>335</v>
      </c>
      <c r="H26" s="177" t="s">
        <v>336</v>
      </c>
      <c r="I26" s="177" t="s">
        <v>337</v>
      </c>
      <c r="J26" s="177" t="s">
        <v>337</v>
      </c>
      <c r="K26" s="130">
        <v>44927</v>
      </c>
      <c r="L26" s="130">
        <v>45290</v>
      </c>
      <c r="M26" s="156">
        <v>0.33329999999999999</v>
      </c>
      <c r="N26" s="156">
        <v>0.33329999999999999</v>
      </c>
      <c r="O26" s="156">
        <v>0.33329999999999999</v>
      </c>
      <c r="P26" s="128" t="s">
        <v>338</v>
      </c>
      <c r="Q26" s="166" t="s">
        <v>339</v>
      </c>
      <c r="R26" s="128" t="s">
        <v>153</v>
      </c>
      <c r="S26" s="128" t="s">
        <v>153</v>
      </c>
      <c r="T26" s="132" t="s">
        <v>340</v>
      </c>
      <c r="U26" s="134" t="s">
        <v>341</v>
      </c>
      <c r="V26" s="134" t="s">
        <v>308</v>
      </c>
      <c r="W26" s="135">
        <v>4</v>
      </c>
      <c r="X26" s="136">
        <v>4</v>
      </c>
      <c r="Y26" s="183" t="s">
        <v>342</v>
      </c>
      <c r="Z26" s="167" t="s">
        <v>339</v>
      </c>
      <c r="AA26" s="139" t="s">
        <v>153</v>
      </c>
      <c r="AB26" s="139" t="s">
        <v>153</v>
      </c>
      <c r="AC26" s="140" t="s">
        <v>343</v>
      </c>
      <c r="AD26" s="141" t="s">
        <v>344</v>
      </c>
      <c r="AE26" s="141" t="s">
        <v>176</v>
      </c>
      <c r="AF26" s="161">
        <v>4</v>
      </c>
      <c r="AG26" s="153">
        <v>4</v>
      </c>
    </row>
    <row r="27" spans="1:33" ht="261" customHeight="1">
      <c r="A27" s="553"/>
      <c r="B27" s="553"/>
      <c r="C27" s="564" t="s">
        <v>345</v>
      </c>
      <c r="D27" s="162">
        <v>2.1</v>
      </c>
      <c r="E27" s="129" t="s">
        <v>346</v>
      </c>
      <c r="F27" s="129" t="s">
        <v>347</v>
      </c>
      <c r="G27" s="129" t="s">
        <v>348</v>
      </c>
      <c r="H27" s="129" t="s">
        <v>349</v>
      </c>
      <c r="I27" s="129" t="s">
        <v>350</v>
      </c>
      <c r="J27" s="129" t="s">
        <v>350</v>
      </c>
      <c r="K27" s="130">
        <v>44949</v>
      </c>
      <c r="L27" s="184">
        <v>45291</v>
      </c>
      <c r="M27" s="154">
        <v>0.55000000000000004</v>
      </c>
      <c r="N27" s="155">
        <v>0.28999999999999998</v>
      </c>
      <c r="O27" s="155">
        <v>0.16</v>
      </c>
      <c r="P27" s="132" t="s">
        <v>351</v>
      </c>
      <c r="Q27" s="133" t="s">
        <v>352</v>
      </c>
      <c r="R27" s="128" t="s">
        <v>153</v>
      </c>
      <c r="S27" s="128" t="s">
        <v>153</v>
      </c>
      <c r="T27" s="132" t="s">
        <v>251</v>
      </c>
      <c r="U27" s="134" t="s">
        <v>353</v>
      </c>
      <c r="V27" s="134" t="s">
        <v>354</v>
      </c>
      <c r="W27" s="135">
        <v>5</v>
      </c>
      <c r="X27" s="136">
        <v>5</v>
      </c>
      <c r="Y27" s="185" t="s">
        <v>355</v>
      </c>
      <c r="Z27" s="185" t="s">
        <v>356</v>
      </c>
      <c r="AA27" s="139" t="s">
        <v>153</v>
      </c>
      <c r="AB27" s="139" t="s">
        <v>153</v>
      </c>
      <c r="AC27" s="140" t="s">
        <v>357</v>
      </c>
      <c r="AD27" s="141" t="s">
        <v>358</v>
      </c>
      <c r="AE27" s="141" t="s">
        <v>176</v>
      </c>
      <c r="AF27" s="161">
        <v>3</v>
      </c>
      <c r="AG27" s="153">
        <v>3</v>
      </c>
    </row>
    <row r="28" spans="1:33" ht="267" customHeight="1">
      <c r="A28" s="553"/>
      <c r="B28" s="553"/>
      <c r="C28" s="553"/>
      <c r="D28" s="162">
        <v>2.2000000000000002</v>
      </c>
      <c r="E28" s="171" t="s">
        <v>359</v>
      </c>
      <c r="F28" s="186" t="s">
        <v>360</v>
      </c>
      <c r="G28" s="171" t="s">
        <v>361</v>
      </c>
      <c r="H28" s="171" t="s">
        <v>361</v>
      </c>
      <c r="I28" s="171" t="s">
        <v>350</v>
      </c>
      <c r="J28" s="171" t="s">
        <v>350</v>
      </c>
      <c r="K28" s="184">
        <v>44949</v>
      </c>
      <c r="L28" s="184">
        <v>45291</v>
      </c>
      <c r="M28" s="154">
        <v>0.35</v>
      </c>
      <c r="N28" s="155">
        <v>0.35</v>
      </c>
      <c r="O28" s="155">
        <v>0.3</v>
      </c>
      <c r="P28" s="132" t="s">
        <v>362</v>
      </c>
      <c r="Q28" s="132" t="s">
        <v>363</v>
      </c>
      <c r="R28" s="128" t="s">
        <v>153</v>
      </c>
      <c r="S28" s="128" t="s">
        <v>153</v>
      </c>
      <c r="T28" s="132" t="s">
        <v>251</v>
      </c>
      <c r="U28" s="187" t="s">
        <v>364</v>
      </c>
      <c r="V28" s="188" t="s">
        <v>365</v>
      </c>
      <c r="W28" s="189">
        <v>0.35</v>
      </c>
      <c r="X28" s="190">
        <v>0.35</v>
      </c>
      <c r="Y28" s="137" t="s">
        <v>366</v>
      </c>
      <c r="Z28" s="150" t="s">
        <v>367</v>
      </c>
      <c r="AA28" s="139" t="s">
        <v>153</v>
      </c>
      <c r="AB28" s="139" t="s">
        <v>153</v>
      </c>
      <c r="AC28" s="140" t="s">
        <v>357</v>
      </c>
      <c r="AD28" s="141" t="s">
        <v>368</v>
      </c>
      <c r="AE28" s="141" t="s">
        <v>176</v>
      </c>
      <c r="AF28" s="191">
        <v>0.3</v>
      </c>
      <c r="AG28" s="192">
        <v>0.3</v>
      </c>
    </row>
    <row r="29" spans="1:33" ht="316.5" customHeight="1">
      <c r="A29" s="553"/>
      <c r="B29" s="553"/>
      <c r="C29" s="553"/>
      <c r="D29" s="128">
        <v>2.5</v>
      </c>
      <c r="E29" s="129" t="s">
        <v>369</v>
      </c>
      <c r="F29" s="129" t="s">
        <v>370</v>
      </c>
      <c r="G29" s="129" t="s">
        <v>371</v>
      </c>
      <c r="H29" s="129" t="s">
        <v>372</v>
      </c>
      <c r="I29" s="129" t="s">
        <v>208</v>
      </c>
      <c r="J29" s="129" t="s">
        <v>208</v>
      </c>
      <c r="K29" s="130">
        <v>44949</v>
      </c>
      <c r="L29" s="130">
        <v>45291</v>
      </c>
      <c r="M29" s="170">
        <v>0</v>
      </c>
      <c r="N29" s="162"/>
      <c r="O29" s="155">
        <v>1</v>
      </c>
      <c r="P29" s="128" t="s">
        <v>209</v>
      </c>
      <c r="Q29" s="128" t="s">
        <v>140</v>
      </c>
      <c r="R29" s="128" t="s">
        <v>140</v>
      </c>
      <c r="S29" s="128" t="s">
        <v>140</v>
      </c>
      <c r="T29" s="128" t="s">
        <v>140</v>
      </c>
      <c r="U29" s="193" t="s">
        <v>373</v>
      </c>
      <c r="V29" s="194" t="s">
        <v>374</v>
      </c>
      <c r="W29" s="189">
        <v>0</v>
      </c>
      <c r="X29" s="190">
        <v>0</v>
      </c>
      <c r="Y29" s="137" t="s">
        <v>375</v>
      </c>
      <c r="Z29" s="195" t="s">
        <v>376</v>
      </c>
      <c r="AA29" s="139" t="s">
        <v>153</v>
      </c>
      <c r="AB29" s="139" t="s">
        <v>153</v>
      </c>
      <c r="AC29" s="140" t="s">
        <v>377</v>
      </c>
      <c r="AD29" s="141" t="s">
        <v>378</v>
      </c>
      <c r="AE29" s="141" t="s">
        <v>379</v>
      </c>
      <c r="AF29" s="196">
        <v>1</v>
      </c>
      <c r="AG29" s="192">
        <v>1</v>
      </c>
    </row>
    <row r="30" spans="1:33" ht="357.75" customHeight="1">
      <c r="A30" s="553"/>
      <c r="B30" s="553"/>
      <c r="C30" s="554"/>
      <c r="D30" s="128">
        <v>2.6</v>
      </c>
      <c r="E30" s="129" t="s">
        <v>380</v>
      </c>
      <c r="F30" s="129" t="s">
        <v>381</v>
      </c>
      <c r="G30" s="129" t="s">
        <v>382</v>
      </c>
      <c r="H30" s="129" t="s">
        <v>383</v>
      </c>
      <c r="I30" s="129" t="s">
        <v>384</v>
      </c>
      <c r="J30" s="129" t="s">
        <v>384</v>
      </c>
      <c r="K30" s="130">
        <v>44927</v>
      </c>
      <c r="L30" s="130">
        <v>45290</v>
      </c>
      <c r="M30" s="129" t="s">
        <v>385</v>
      </c>
      <c r="N30" s="173" t="s">
        <v>386</v>
      </c>
      <c r="O30" s="173" t="s">
        <v>387</v>
      </c>
      <c r="P30" s="197" t="s">
        <v>388</v>
      </c>
      <c r="Q30" s="198" t="s">
        <v>389</v>
      </c>
      <c r="R30" s="199" t="s">
        <v>153</v>
      </c>
      <c r="S30" s="128" t="s">
        <v>153</v>
      </c>
      <c r="T30" s="132" t="s">
        <v>390</v>
      </c>
      <c r="U30" s="193" t="s">
        <v>391</v>
      </c>
      <c r="V30" s="194" t="s">
        <v>392</v>
      </c>
      <c r="W30" s="200">
        <v>3</v>
      </c>
      <c r="X30" s="201">
        <v>3</v>
      </c>
      <c r="Y30" s="202" t="s">
        <v>393</v>
      </c>
      <c r="Z30" s="203" t="s">
        <v>394</v>
      </c>
      <c r="AA30" s="139" t="s">
        <v>153</v>
      </c>
      <c r="AB30" s="139" t="s">
        <v>153</v>
      </c>
      <c r="AC30" s="140" t="s">
        <v>395</v>
      </c>
      <c r="AD30" s="141" t="s">
        <v>396</v>
      </c>
      <c r="AE30" s="141" t="s">
        <v>397</v>
      </c>
      <c r="AF30" s="204">
        <v>3</v>
      </c>
      <c r="AG30" s="153">
        <v>3</v>
      </c>
    </row>
    <row r="31" spans="1:33" ht="333" customHeight="1">
      <c r="A31" s="553"/>
      <c r="B31" s="553"/>
      <c r="C31" s="564" t="s">
        <v>398</v>
      </c>
      <c r="D31" s="128">
        <v>3.1</v>
      </c>
      <c r="E31" s="129" t="s">
        <v>399</v>
      </c>
      <c r="F31" s="129" t="s">
        <v>400</v>
      </c>
      <c r="G31" s="129" t="s">
        <v>401</v>
      </c>
      <c r="H31" s="129" t="s">
        <v>402</v>
      </c>
      <c r="I31" s="129" t="s">
        <v>403</v>
      </c>
      <c r="J31" s="129" t="s">
        <v>137</v>
      </c>
      <c r="K31" s="130">
        <v>45047</v>
      </c>
      <c r="L31" s="130">
        <v>45275</v>
      </c>
      <c r="M31" s="154">
        <v>0.1</v>
      </c>
      <c r="N31" s="162"/>
      <c r="O31" s="162"/>
      <c r="P31" s="128" t="s">
        <v>209</v>
      </c>
      <c r="Q31" s="128" t="s">
        <v>140</v>
      </c>
      <c r="R31" s="128" t="s">
        <v>140</v>
      </c>
      <c r="S31" s="128" t="s">
        <v>140</v>
      </c>
      <c r="T31" s="128" t="s">
        <v>140</v>
      </c>
      <c r="U31" s="193" t="s">
        <v>404</v>
      </c>
      <c r="V31" s="194" t="s">
        <v>374</v>
      </c>
      <c r="W31" s="189">
        <v>0</v>
      </c>
      <c r="X31" s="190">
        <v>0</v>
      </c>
      <c r="Y31" s="137" t="s">
        <v>405</v>
      </c>
      <c r="Z31" s="137" t="s">
        <v>406</v>
      </c>
      <c r="AA31" s="139" t="s">
        <v>153</v>
      </c>
      <c r="AB31" s="139" t="s">
        <v>153</v>
      </c>
      <c r="AC31" s="140" t="s">
        <v>407</v>
      </c>
      <c r="AD31" s="141" t="s">
        <v>408</v>
      </c>
      <c r="AE31" s="141" t="s">
        <v>409</v>
      </c>
      <c r="AF31" s="204">
        <v>0</v>
      </c>
      <c r="AG31" s="192">
        <v>0</v>
      </c>
    </row>
    <row r="32" spans="1:33" ht="99" customHeight="1">
      <c r="A32" s="553"/>
      <c r="B32" s="553"/>
      <c r="C32" s="553"/>
      <c r="D32" s="128">
        <v>3.2</v>
      </c>
      <c r="E32" s="129" t="s">
        <v>410</v>
      </c>
      <c r="F32" s="129" t="s">
        <v>411</v>
      </c>
      <c r="G32" s="129" t="s">
        <v>412</v>
      </c>
      <c r="H32" s="129" t="s">
        <v>413</v>
      </c>
      <c r="I32" s="129" t="s">
        <v>414</v>
      </c>
      <c r="J32" s="129" t="s">
        <v>137</v>
      </c>
      <c r="K32" s="130">
        <v>44927</v>
      </c>
      <c r="L32" s="130">
        <v>45290</v>
      </c>
      <c r="M32" s="154">
        <v>0.5</v>
      </c>
      <c r="N32" s="155">
        <v>0.5</v>
      </c>
      <c r="O32" s="162">
        <v>0</v>
      </c>
      <c r="P32" s="132" t="s">
        <v>415</v>
      </c>
      <c r="Q32" s="132" t="s">
        <v>416</v>
      </c>
      <c r="R32" s="128" t="s">
        <v>153</v>
      </c>
      <c r="S32" s="128" t="s">
        <v>153</v>
      </c>
      <c r="T32" s="132" t="s">
        <v>251</v>
      </c>
      <c r="U32" s="193" t="s">
        <v>417</v>
      </c>
      <c r="V32" s="194" t="s">
        <v>418</v>
      </c>
      <c r="W32" s="173">
        <v>0.5</v>
      </c>
      <c r="X32" s="205">
        <v>0.5</v>
      </c>
      <c r="Y32" s="137" t="s">
        <v>419</v>
      </c>
      <c r="Z32" s="137" t="s">
        <v>420</v>
      </c>
      <c r="AA32" s="139" t="s">
        <v>421</v>
      </c>
      <c r="AB32" s="139" t="s">
        <v>422</v>
      </c>
      <c r="AC32" s="140" t="s">
        <v>423</v>
      </c>
      <c r="AD32" s="141" t="s">
        <v>242</v>
      </c>
      <c r="AE32" s="141"/>
      <c r="AF32" s="164">
        <v>0</v>
      </c>
      <c r="AG32" s="153">
        <v>0</v>
      </c>
    </row>
    <row r="33" spans="1:33" ht="387" customHeight="1">
      <c r="A33" s="553"/>
      <c r="B33" s="553"/>
      <c r="C33" s="553"/>
      <c r="D33" s="128">
        <v>3.3</v>
      </c>
      <c r="E33" s="129" t="s">
        <v>424</v>
      </c>
      <c r="F33" s="129" t="s">
        <v>425</v>
      </c>
      <c r="G33" s="129" t="s">
        <v>426</v>
      </c>
      <c r="H33" s="129" t="s">
        <v>427</v>
      </c>
      <c r="I33" s="129" t="s">
        <v>167</v>
      </c>
      <c r="J33" s="129" t="s">
        <v>208</v>
      </c>
      <c r="K33" s="130">
        <v>44927</v>
      </c>
      <c r="L33" s="130">
        <v>45290</v>
      </c>
      <c r="M33" s="154">
        <v>0.1</v>
      </c>
      <c r="N33" s="155">
        <v>0.15</v>
      </c>
      <c r="O33" s="155">
        <v>0.75</v>
      </c>
      <c r="P33" s="132" t="s">
        <v>428</v>
      </c>
      <c r="Q33" s="206" t="s">
        <v>429</v>
      </c>
      <c r="R33" s="128" t="s">
        <v>153</v>
      </c>
      <c r="S33" s="128" t="s">
        <v>153</v>
      </c>
      <c r="T33" s="132" t="s">
        <v>251</v>
      </c>
      <c r="U33" s="193" t="s">
        <v>430</v>
      </c>
      <c r="V33" s="194" t="s">
        <v>431</v>
      </c>
      <c r="W33" s="173">
        <v>0.15</v>
      </c>
      <c r="X33" s="205">
        <v>0.15</v>
      </c>
      <c r="Y33" s="137" t="s">
        <v>432</v>
      </c>
      <c r="Z33" s="137" t="s">
        <v>433</v>
      </c>
      <c r="AA33" s="139" t="s">
        <v>228</v>
      </c>
      <c r="AB33" s="139" t="s">
        <v>434</v>
      </c>
      <c r="AC33" s="207" t="s">
        <v>435</v>
      </c>
      <c r="AD33" s="141" t="s">
        <v>436</v>
      </c>
      <c r="AE33" s="141" t="s">
        <v>437</v>
      </c>
      <c r="AF33" s="142">
        <v>0.75</v>
      </c>
      <c r="AG33" s="153">
        <v>0.75</v>
      </c>
    </row>
    <row r="34" spans="1:33" ht="372" customHeight="1">
      <c r="A34" s="553"/>
      <c r="B34" s="553"/>
      <c r="C34" s="553"/>
      <c r="D34" s="128">
        <v>3.4</v>
      </c>
      <c r="E34" s="129" t="s">
        <v>438</v>
      </c>
      <c r="F34" s="129" t="s">
        <v>439</v>
      </c>
      <c r="G34" s="129" t="s">
        <v>440</v>
      </c>
      <c r="H34" s="129" t="s">
        <v>441</v>
      </c>
      <c r="I34" s="129" t="s">
        <v>442</v>
      </c>
      <c r="J34" s="129" t="s">
        <v>442</v>
      </c>
      <c r="K34" s="130">
        <v>44927</v>
      </c>
      <c r="L34" s="130">
        <v>45290</v>
      </c>
      <c r="M34" s="208">
        <v>0.25</v>
      </c>
      <c r="N34" s="209">
        <v>0.4</v>
      </c>
      <c r="O34" s="209">
        <v>0.3</v>
      </c>
      <c r="P34" s="149" t="s">
        <v>443</v>
      </c>
      <c r="Q34" s="210" t="s">
        <v>444</v>
      </c>
      <c r="R34" s="148" t="s">
        <v>153</v>
      </c>
      <c r="S34" s="148" t="s">
        <v>154</v>
      </c>
      <c r="T34" s="148" t="s">
        <v>155</v>
      </c>
      <c r="U34" s="187" t="s">
        <v>445</v>
      </c>
      <c r="V34" s="188" t="s">
        <v>446</v>
      </c>
      <c r="W34" s="173">
        <v>1</v>
      </c>
      <c r="X34" s="205">
        <v>0.5</v>
      </c>
      <c r="Y34" s="137" t="s">
        <v>447</v>
      </c>
      <c r="Z34" s="137" t="s">
        <v>448</v>
      </c>
      <c r="AA34" s="139" t="s">
        <v>153</v>
      </c>
      <c r="AB34" s="139" t="s">
        <v>153</v>
      </c>
      <c r="AC34" s="140" t="s">
        <v>449</v>
      </c>
      <c r="AD34" s="141" t="s">
        <v>450</v>
      </c>
      <c r="AE34" s="141" t="s">
        <v>451</v>
      </c>
      <c r="AF34" s="211">
        <v>1</v>
      </c>
      <c r="AG34" s="192">
        <v>1</v>
      </c>
    </row>
    <row r="35" spans="1:33" ht="246" customHeight="1">
      <c r="A35" s="553"/>
      <c r="B35" s="553"/>
      <c r="C35" s="554"/>
      <c r="D35" s="128">
        <v>3.5</v>
      </c>
      <c r="E35" s="129" t="s">
        <v>452</v>
      </c>
      <c r="F35" s="129" t="s">
        <v>453</v>
      </c>
      <c r="G35" s="129" t="s">
        <v>454</v>
      </c>
      <c r="H35" s="129" t="s">
        <v>455</v>
      </c>
      <c r="I35" s="129" t="s">
        <v>456</v>
      </c>
      <c r="J35" s="129" t="s">
        <v>137</v>
      </c>
      <c r="K35" s="130">
        <v>44927</v>
      </c>
      <c r="L35" s="130">
        <v>45290</v>
      </c>
      <c r="M35" s="154">
        <v>0.1</v>
      </c>
      <c r="N35" s="155">
        <v>0.5</v>
      </c>
      <c r="O35" s="212">
        <v>0.4</v>
      </c>
      <c r="P35" s="132" t="s">
        <v>457</v>
      </c>
      <c r="Q35" s="194" t="s">
        <v>458</v>
      </c>
      <c r="R35" s="128" t="s">
        <v>153</v>
      </c>
      <c r="S35" s="128" t="s">
        <v>153</v>
      </c>
      <c r="T35" s="132" t="s">
        <v>251</v>
      </c>
      <c r="U35" s="193" t="s">
        <v>459</v>
      </c>
      <c r="V35" s="194" t="s">
        <v>460</v>
      </c>
      <c r="W35" s="173">
        <v>0.5</v>
      </c>
      <c r="X35" s="205">
        <v>0.5</v>
      </c>
      <c r="Y35" s="137" t="s">
        <v>461</v>
      </c>
      <c r="Z35" s="137" t="s">
        <v>462</v>
      </c>
      <c r="AA35" s="139" t="s">
        <v>153</v>
      </c>
      <c r="AB35" s="139" t="s">
        <v>153</v>
      </c>
      <c r="AC35" s="140" t="s">
        <v>463</v>
      </c>
      <c r="AD35" s="141" t="s">
        <v>464</v>
      </c>
      <c r="AE35" s="141" t="s">
        <v>465</v>
      </c>
      <c r="AF35" s="192">
        <v>0.5</v>
      </c>
      <c r="AG35" s="204">
        <v>0.2</v>
      </c>
    </row>
    <row r="36" spans="1:33" ht="99" customHeight="1">
      <c r="A36" s="553"/>
      <c r="B36" s="553"/>
      <c r="C36" s="564" t="s">
        <v>466</v>
      </c>
      <c r="D36" s="162">
        <v>4.0999999999999996</v>
      </c>
      <c r="E36" s="129" t="s">
        <v>467</v>
      </c>
      <c r="F36" s="129" t="s">
        <v>468</v>
      </c>
      <c r="G36" s="129" t="s">
        <v>468</v>
      </c>
      <c r="H36" s="129" t="s">
        <v>469</v>
      </c>
      <c r="I36" s="129" t="s">
        <v>470</v>
      </c>
      <c r="J36" s="129" t="s">
        <v>471</v>
      </c>
      <c r="K36" s="130">
        <v>45002</v>
      </c>
      <c r="L36" s="184">
        <v>45229</v>
      </c>
      <c r="M36" s="154">
        <v>0.3</v>
      </c>
      <c r="N36" s="155">
        <v>0.7</v>
      </c>
      <c r="O36" s="162"/>
      <c r="P36" s="132" t="s">
        <v>472</v>
      </c>
      <c r="Q36" s="133" t="s">
        <v>473</v>
      </c>
      <c r="R36" s="128" t="s">
        <v>153</v>
      </c>
      <c r="S36" s="128" t="s">
        <v>153</v>
      </c>
      <c r="T36" s="132" t="s">
        <v>251</v>
      </c>
      <c r="U36" s="193" t="s">
        <v>474</v>
      </c>
      <c r="V36" s="194" t="s">
        <v>374</v>
      </c>
      <c r="W36" s="173">
        <v>0.7</v>
      </c>
      <c r="X36" s="205">
        <v>0.7</v>
      </c>
      <c r="Y36" s="185" t="s">
        <v>475</v>
      </c>
      <c r="Z36" s="185" t="s">
        <v>475</v>
      </c>
      <c r="AA36" s="139" t="s">
        <v>145</v>
      </c>
      <c r="AB36" s="139" t="s">
        <v>145</v>
      </c>
      <c r="AC36" s="140" t="s">
        <v>145</v>
      </c>
      <c r="AD36" s="141" t="s">
        <v>242</v>
      </c>
      <c r="AE36" s="141"/>
      <c r="AF36" s="164">
        <v>0</v>
      </c>
      <c r="AG36" s="153">
        <v>0</v>
      </c>
    </row>
    <row r="37" spans="1:33" ht="173.25" customHeight="1">
      <c r="A37" s="553"/>
      <c r="B37" s="553"/>
      <c r="C37" s="554"/>
      <c r="D37" s="128">
        <v>4.2</v>
      </c>
      <c r="E37" s="129" t="s">
        <v>476</v>
      </c>
      <c r="F37" s="129" t="s">
        <v>477</v>
      </c>
      <c r="G37" s="129" t="s">
        <v>478</v>
      </c>
      <c r="H37" s="129" t="s">
        <v>479</v>
      </c>
      <c r="I37" s="129" t="s">
        <v>167</v>
      </c>
      <c r="J37" s="129" t="s">
        <v>167</v>
      </c>
      <c r="K37" s="130">
        <v>44927</v>
      </c>
      <c r="L37" s="130">
        <v>45290</v>
      </c>
      <c r="M37" s="154">
        <v>0.33300000000000002</v>
      </c>
      <c r="N37" s="155">
        <v>0.33300000000000002</v>
      </c>
      <c r="O37" s="131">
        <v>0.33300000000000002</v>
      </c>
      <c r="P37" s="213" t="s">
        <v>480</v>
      </c>
      <c r="Q37" s="213" t="s">
        <v>481</v>
      </c>
      <c r="R37" s="128" t="s">
        <v>153</v>
      </c>
      <c r="S37" s="128" t="s">
        <v>153</v>
      </c>
      <c r="T37" s="132" t="s">
        <v>482</v>
      </c>
      <c r="U37" s="193" t="s">
        <v>483</v>
      </c>
      <c r="V37" s="194" t="s">
        <v>374</v>
      </c>
      <c r="W37" s="135">
        <v>0.33</v>
      </c>
      <c r="X37" s="136">
        <v>0.33</v>
      </c>
      <c r="Y37" s="214" t="s">
        <v>480</v>
      </c>
      <c r="Z37" s="215" t="s">
        <v>481</v>
      </c>
      <c r="AA37" s="216" t="s">
        <v>153</v>
      </c>
      <c r="AB37" s="217" t="s">
        <v>153</v>
      </c>
      <c r="AC37" s="207" t="s">
        <v>463</v>
      </c>
      <c r="AD37" s="141" t="s">
        <v>484</v>
      </c>
      <c r="AE37" s="141" t="s">
        <v>176</v>
      </c>
      <c r="AF37" s="142">
        <v>0.33</v>
      </c>
      <c r="AG37" s="153">
        <v>0.33</v>
      </c>
    </row>
    <row r="38" spans="1:33" ht="314.25" customHeight="1">
      <c r="A38" s="553"/>
      <c r="B38" s="554"/>
      <c r="C38" s="173" t="s">
        <v>485</v>
      </c>
      <c r="D38" s="128">
        <v>5.0999999999999996</v>
      </c>
      <c r="E38" s="129" t="s">
        <v>486</v>
      </c>
      <c r="F38" s="129" t="s">
        <v>487</v>
      </c>
      <c r="G38" s="129" t="s">
        <v>488</v>
      </c>
      <c r="H38" s="129" t="s">
        <v>489</v>
      </c>
      <c r="I38" s="129" t="s">
        <v>208</v>
      </c>
      <c r="J38" s="129" t="s">
        <v>208</v>
      </c>
      <c r="K38" s="130">
        <v>44927</v>
      </c>
      <c r="L38" s="130">
        <v>45291</v>
      </c>
      <c r="M38" s="154">
        <v>0</v>
      </c>
      <c r="N38" s="155">
        <v>0.5</v>
      </c>
      <c r="O38" s="155">
        <v>0.5</v>
      </c>
      <c r="P38" s="132" t="s">
        <v>490</v>
      </c>
      <c r="Q38" s="128" t="s">
        <v>491</v>
      </c>
      <c r="R38" s="128" t="s">
        <v>153</v>
      </c>
      <c r="S38" s="128" t="s">
        <v>153</v>
      </c>
      <c r="T38" s="128" t="s">
        <v>492</v>
      </c>
      <c r="U38" s="193" t="s">
        <v>493</v>
      </c>
      <c r="V38" s="194" t="s">
        <v>494</v>
      </c>
      <c r="W38" s="173">
        <v>0.5</v>
      </c>
      <c r="X38" s="205">
        <v>0.5</v>
      </c>
      <c r="Y38" s="137" t="s">
        <v>495</v>
      </c>
      <c r="Z38" s="167" t="s">
        <v>496</v>
      </c>
      <c r="AA38" s="139" t="s">
        <v>153</v>
      </c>
      <c r="AB38" s="139" t="s">
        <v>153</v>
      </c>
      <c r="AC38" s="140" t="s">
        <v>497</v>
      </c>
      <c r="AD38" s="141" t="s">
        <v>498</v>
      </c>
      <c r="AE38" s="141" t="s">
        <v>176</v>
      </c>
      <c r="AF38" s="142">
        <v>0.5</v>
      </c>
      <c r="AG38" s="153">
        <v>0.5</v>
      </c>
    </row>
    <row r="39" spans="1:33" ht="17.25" hidden="1" customHeight="1">
      <c r="A39" s="553"/>
      <c r="B39" s="218"/>
      <c r="C39" s="219"/>
      <c r="D39" s="220"/>
      <c r="E39" s="218"/>
      <c r="F39" s="218"/>
      <c r="G39" s="218"/>
      <c r="H39" s="218"/>
      <c r="I39" s="218"/>
      <c r="J39" s="218"/>
      <c r="K39" s="221"/>
      <c r="L39" s="221"/>
      <c r="M39" s="222"/>
      <c r="N39" s="223"/>
      <c r="O39" s="223"/>
      <c r="P39" s="224"/>
      <c r="Q39" s="220"/>
      <c r="R39" s="220"/>
      <c r="S39" s="220"/>
      <c r="T39" s="220"/>
      <c r="U39" s="225" t="s">
        <v>499</v>
      </c>
      <c r="V39" s="226"/>
      <c r="W39" s="227">
        <f t="shared" ref="W39:X39" si="1">SUM(W10:W38)</f>
        <v>39.36</v>
      </c>
      <c r="X39" s="228">
        <f t="shared" si="1"/>
        <v>38.36</v>
      </c>
      <c r="Y39" s="225"/>
      <c r="Z39" s="226"/>
      <c r="AA39" s="220"/>
      <c r="AB39" s="220"/>
      <c r="AC39" s="224"/>
      <c r="AD39" s="141"/>
      <c r="AE39" s="141"/>
      <c r="AF39" s="219">
        <f t="shared" ref="AF39:AG39" si="2">SUM(AF10:AF38)</f>
        <v>28.709999999999997</v>
      </c>
      <c r="AG39" s="219">
        <f t="shared" si="2"/>
        <v>27.909999999999997</v>
      </c>
    </row>
    <row r="40" spans="1:33" ht="99" customHeight="1">
      <c r="A40" s="553"/>
      <c r="B40" s="572" t="s">
        <v>500</v>
      </c>
      <c r="C40" s="573" t="s">
        <v>38</v>
      </c>
      <c r="D40" s="229">
        <v>1.1000000000000001</v>
      </c>
      <c r="E40" s="230" t="s">
        <v>501</v>
      </c>
      <c r="F40" s="231" t="s">
        <v>502</v>
      </c>
      <c r="G40" s="231" t="s">
        <v>503</v>
      </c>
      <c r="H40" s="231" t="s">
        <v>504</v>
      </c>
      <c r="I40" s="231" t="s">
        <v>208</v>
      </c>
      <c r="J40" s="231" t="s">
        <v>505</v>
      </c>
      <c r="K40" s="232">
        <v>44927</v>
      </c>
      <c r="L40" s="232">
        <v>45291</v>
      </c>
      <c r="M40" s="233">
        <v>0</v>
      </c>
      <c r="N40" s="234"/>
      <c r="O40" s="235">
        <v>1</v>
      </c>
      <c r="P40" s="229" t="s">
        <v>209</v>
      </c>
      <c r="Q40" s="229" t="s">
        <v>140</v>
      </c>
      <c r="R40" s="229" t="s">
        <v>140</v>
      </c>
      <c r="S40" s="229" t="s">
        <v>140</v>
      </c>
      <c r="T40" s="229" t="s">
        <v>140</v>
      </c>
      <c r="U40" s="236" t="s">
        <v>506</v>
      </c>
      <c r="V40" s="236" t="s">
        <v>140</v>
      </c>
      <c r="W40" s="237">
        <v>0</v>
      </c>
      <c r="X40" s="238">
        <v>0</v>
      </c>
      <c r="Y40" s="137" t="s">
        <v>507</v>
      </c>
      <c r="Z40" s="150" t="s">
        <v>508</v>
      </c>
      <c r="AA40" s="139" t="s">
        <v>153</v>
      </c>
      <c r="AB40" s="139" t="s">
        <v>153</v>
      </c>
      <c r="AC40" s="140" t="s">
        <v>509</v>
      </c>
      <c r="AD40" s="141" t="s">
        <v>510</v>
      </c>
      <c r="AE40" s="141" t="s">
        <v>511</v>
      </c>
      <c r="AF40" s="239">
        <v>1</v>
      </c>
      <c r="AG40" s="240">
        <v>1</v>
      </c>
    </row>
    <row r="41" spans="1:33" ht="137.25" customHeight="1">
      <c r="A41" s="553"/>
      <c r="B41" s="553"/>
      <c r="C41" s="553"/>
      <c r="D41" s="229">
        <v>1.2</v>
      </c>
      <c r="E41" s="230" t="s">
        <v>512</v>
      </c>
      <c r="F41" s="231" t="s">
        <v>513</v>
      </c>
      <c r="G41" s="231" t="s">
        <v>514</v>
      </c>
      <c r="H41" s="231" t="s">
        <v>515</v>
      </c>
      <c r="I41" s="231" t="s">
        <v>208</v>
      </c>
      <c r="J41" s="231" t="s">
        <v>208</v>
      </c>
      <c r="K41" s="232">
        <v>44927</v>
      </c>
      <c r="L41" s="232">
        <v>45291</v>
      </c>
      <c r="M41" s="233">
        <v>0</v>
      </c>
      <c r="N41" s="234"/>
      <c r="O41" s="235">
        <v>1</v>
      </c>
      <c r="P41" s="229" t="s">
        <v>209</v>
      </c>
      <c r="Q41" s="229" t="s">
        <v>140</v>
      </c>
      <c r="R41" s="229" t="s">
        <v>140</v>
      </c>
      <c r="S41" s="229" t="s">
        <v>140</v>
      </c>
      <c r="T41" s="229" t="s">
        <v>140</v>
      </c>
      <c r="U41" s="236" t="s">
        <v>506</v>
      </c>
      <c r="V41" s="236" t="s">
        <v>140</v>
      </c>
      <c r="W41" s="237">
        <v>0</v>
      </c>
      <c r="X41" s="238">
        <v>0</v>
      </c>
      <c r="Y41" s="241" t="s">
        <v>516</v>
      </c>
      <c r="Z41" s="137" t="s">
        <v>517</v>
      </c>
      <c r="AA41" s="139" t="s">
        <v>153</v>
      </c>
      <c r="AB41" s="139" t="s">
        <v>153</v>
      </c>
      <c r="AC41" s="140" t="s">
        <v>518</v>
      </c>
      <c r="AD41" s="141" t="s">
        <v>519</v>
      </c>
      <c r="AE41" s="141" t="s">
        <v>511</v>
      </c>
      <c r="AF41" s="242">
        <v>1</v>
      </c>
      <c r="AG41" s="243">
        <v>1</v>
      </c>
    </row>
    <row r="42" spans="1:33" ht="99" customHeight="1">
      <c r="A42" s="553"/>
      <c r="B42" s="553"/>
      <c r="C42" s="553"/>
      <c r="D42" s="229">
        <v>1.3</v>
      </c>
      <c r="E42" s="230" t="s">
        <v>520</v>
      </c>
      <c r="F42" s="231" t="s">
        <v>521</v>
      </c>
      <c r="G42" s="231" t="s">
        <v>522</v>
      </c>
      <c r="H42" s="231" t="s">
        <v>523</v>
      </c>
      <c r="I42" s="231" t="s">
        <v>208</v>
      </c>
      <c r="J42" s="231" t="s">
        <v>505</v>
      </c>
      <c r="K42" s="232">
        <v>44927</v>
      </c>
      <c r="L42" s="232">
        <v>45291</v>
      </c>
      <c r="M42" s="233">
        <v>1</v>
      </c>
      <c r="N42" s="234"/>
      <c r="O42" s="234"/>
      <c r="P42" s="229" t="s">
        <v>524</v>
      </c>
      <c r="Q42" s="229" t="s">
        <v>140</v>
      </c>
      <c r="R42" s="229" t="s">
        <v>140</v>
      </c>
      <c r="S42" s="229" t="s">
        <v>140</v>
      </c>
      <c r="T42" s="229" t="s">
        <v>140</v>
      </c>
      <c r="U42" s="236" t="s">
        <v>525</v>
      </c>
      <c r="V42" s="236" t="s">
        <v>140</v>
      </c>
      <c r="W42" s="237">
        <v>0</v>
      </c>
      <c r="X42" s="238">
        <v>0</v>
      </c>
      <c r="Y42" s="137" t="s">
        <v>145</v>
      </c>
      <c r="Z42" s="169" t="s">
        <v>241</v>
      </c>
      <c r="AA42" s="139" t="s">
        <v>145</v>
      </c>
      <c r="AB42" s="139" t="s">
        <v>145</v>
      </c>
      <c r="AC42" s="140" t="s">
        <v>145</v>
      </c>
      <c r="AD42" s="141" t="s">
        <v>526</v>
      </c>
      <c r="AE42" s="141" t="s">
        <v>511</v>
      </c>
      <c r="AF42" s="242">
        <v>0</v>
      </c>
      <c r="AG42" s="243">
        <v>0</v>
      </c>
    </row>
    <row r="43" spans="1:33" ht="141.75" customHeight="1">
      <c r="A43" s="553"/>
      <c r="B43" s="553"/>
      <c r="C43" s="553"/>
      <c r="D43" s="229">
        <v>1.4</v>
      </c>
      <c r="E43" s="230" t="s">
        <v>527</v>
      </c>
      <c r="F43" s="231" t="s">
        <v>528</v>
      </c>
      <c r="G43" s="231" t="s">
        <v>529</v>
      </c>
      <c r="H43" s="231" t="s">
        <v>530</v>
      </c>
      <c r="I43" s="231" t="s">
        <v>235</v>
      </c>
      <c r="J43" s="231" t="s">
        <v>235</v>
      </c>
      <c r="K43" s="244">
        <v>44986</v>
      </c>
      <c r="L43" s="244">
        <v>45290</v>
      </c>
      <c r="M43" s="233">
        <v>0.22</v>
      </c>
      <c r="N43" s="235">
        <v>0.39</v>
      </c>
      <c r="O43" s="235">
        <v>0.39</v>
      </c>
      <c r="P43" s="245" t="s">
        <v>531</v>
      </c>
      <c r="Q43" s="246" t="s">
        <v>532</v>
      </c>
      <c r="R43" s="229" t="s">
        <v>153</v>
      </c>
      <c r="S43" s="229" t="s">
        <v>153</v>
      </c>
      <c r="T43" s="245" t="s">
        <v>533</v>
      </c>
      <c r="U43" s="236" t="s">
        <v>534</v>
      </c>
      <c r="V43" s="236" t="s">
        <v>535</v>
      </c>
      <c r="W43" s="237">
        <v>0.61</v>
      </c>
      <c r="X43" s="238">
        <v>0.61</v>
      </c>
      <c r="Y43" s="137" t="s">
        <v>536</v>
      </c>
      <c r="Z43" s="137" t="s">
        <v>537</v>
      </c>
      <c r="AA43" s="139" t="s">
        <v>153</v>
      </c>
      <c r="AB43" s="139" t="s">
        <v>153</v>
      </c>
      <c r="AC43" s="140" t="s">
        <v>538</v>
      </c>
      <c r="AD43" s="141" t="s">
        <v>539</v>
      </c>
      <c r="AE43" s="141" t="s">
        <v>540</v>
      </c>
      <c r="AF43" s="242">
        <v>0.39</v>
      </c>
      <c r="AG43" s="242">
        <v>0.39</v>
      </c>
    </row>
    <row r="44" spans="1:33" ht="225.75" customHeight="1">
      <c r="A44" s="553"/>
      <c r="B44" s="553"/>
      <c r="C44" s="553"/>
      <c r="D44" s="229">
        <v>1.5</v>
      </c>
      <c r="E44" s="230" t="s">
        <v>541</v>
      </c>
      <c r="F44" s="231" t="s">
        <v>542</v>
      </c>
      <c r="G44" s="231" t="s">
        <v>543</v>
      </c>
      <c r="H44" s="231" t="s">
        <v>544</v>
      </c>
      <c r="I44" s="231" t="s">
        <v>208</v>
      </c>
      <c r="J44" s="231" t="s">
        <v>505</v>
      </c>
      <c r="K44" s="232">
        <v>44927</v>
      </c>
      <c r="L44" s="232">
        <v>45291</v>
      </c>
      <c r="M44" s="247">
        <v>0</v>
      </c>
      <c r="N44" s="234"/>
      <c r="O44" s="235">
        <v>1</v>
      </c>
      <c r="P44" s="229" t="s">
        <v>209</v>
      </c>
      <c r="Q44" s="229" t="s">
        <v>140</v>
      </c>
      <c r="R44" s="229" t="s">
        <v>140</v>
      </c>
      <c r="S44" s="229" t="s">
        <v>140</v>
      </c>
      <c r="T44" s="229" t="s">
        <v>140</v>
      </c>
      <c r="U44" s="236" t="s">
        <v>545</v>
      </c>
      <c r="V44" s="236" t="s">
        <v>140</v>
      </c>
      <c r="W44" s="237">
        <v>0</v>
      </c>
      <c r="X44" s="238">
        <v>0</v>
      </c>
      <c r="Y44" s="137" t="s">
        <v>546</v>
      </c>
      <c r="Z44" s="137" t="s">
        <v>547</v>
      </c>
      <c r="AA44" s="139" t="s">
        <v>154</v>
      </c>
      <c r="AB44" s="139" t="s">
        <v>154</v>
      </c>
      <c r="AC44" s="140" t="s">
        <v>548</v>
      </c>
      <c r="AD44" s="141" t="s">
        <v>549</v>
      </c>
      <c r="AE44" s="141" t="s">
        <v>1419</v>
      </c>
      <c r="AF44" s="600">
        <v>2</v>
      </c>
      <c r="AG44" s="601">
        <v>0</v>
      </c>
    </row>
    <row r="45" spans="1:33" ht="99" customHeight="1">
      <c r="A45" s="553"/>
      <c r="B45" s="553"/>
      <c r="C45" s="553"/>
      <c r="D45" s="229">
        <v>1.6</v>
      </c>
      <c r="E45" s="231" t="s">
        <v>550</v>
      </c>
      <c r="F45" s="231" t="s">
        <v>551</v>
      </c>
      <c r="G45" s="231" t="s">
        <v>552</v>
      </c>
      <c r="H45" s="231" t="s">
        <v>553</v>
      </c>
      <c r="I45" s="231" t="s">
        <v>208</v>
      </c>
      <c r="J45" s="231" t="s">
        <v>554</v>
      </c>
      <c r="K45" s="232">
        <v>44927</v>
      </c>
      <c r="L45" s="232">
        <v>45291</v>
      </c>
      <c r="M45" s="248">
        <v>0.33329999999999999</v>
      </c>
      <c r="N45" s="248">
        <v>0.33329999999999999</v>
      </c>
      <c r="O45" s="248">
        <v>0.33329999999999999</v>
      </c>
      <c r="P45" s="245" t="s">
        <v>555</v>
      </c>
      <c r="Q45" s="246" t="s">
        <v>556</v>
      </c>
      <c r="R45" s="229" t="s">
        <v>153</v>
      </c>
      <c r="S45" s="229" t="s">
        <v>153</v>
      </c>
      <c r="T45" s="245" t="s">
        <v>533</v>
      </c>
      <c r="U45" s="236" t="s">
        <v>557</v>
      </c>
      <c r="V45" s="236" t="s">
        <v>511</v>
      </c>
      <c r="W45" s="237">
        <v>4</v>
      </c>
      <c r="X45" s="238">
        <v>4</v>
      </c>
      <c r="Y45" s="137" t="s">
        <v>555</v>
      </c>
      <c r="Z45" s="150" t="s">
        <v>558</v>
      </c>
      <c r="AA45" s="139" t="s">
        <v>153</v>
      </c>
      <c r="AB45" s="139" t="s">
        <v>153</v>
      </c>
      <c r="AC45" s="140" t="s">
        <v>492</v>
      </c>
      <c r="AD45" s="141" t="s">
        <v>559</v>
      </c>
      <c r="AE45" s="141" t="s">
        <v>511</v>
      </c>
      <c r="AF45" s="242">
        <v>4</v>
      </c>
      <c r="AG45" s="243">
        <v>4</v>
      </c>
    </row>
    <row r="46" spans="1:33" ht="99" customHeight="1">
      <c r="A46" s="553"/>
      <c r="B46" s="553"/>
      <c r="C46" s="554"/>
      <c r="D46" s="229">
        <v>1.7</v>
      </c>
      <c r="E46" s="230" t="s">
        <v>560</v>
      </c>
      <c r="F46" s="231" t="s">
        <v>561</v>
      </c>
      <c r="G46" s="231" t="s">
        <v>562</v>
      </c>
      <c r="H46" s="231" t="s">
        <v>563</v>
      </c>
      <c r="I46" s="231" t="s">
        <v>208</v>
      </c>
      <c r="J46" s="231" t="s">
        <v>564</v>
      </c>
      <c r="K46" s="232">
        <v>44927</v>
      </c>
      <c r="L46" s="232">
        <v>45291</v>
      </c>
      <c r="M46" s="233">
        <v>1</v>
      </c>
      <c r="N46" s="234"/>
      <c r="O46" s="234"/>
      <c r="P46" s="229" t="s">
        <v>565</v>
      </c>
      <c r="Q46" s="229" t="s">
        <v>140</v>
      </c>
      <c r="R46" s="229" t="s">
        <v>140</v>
      </c>
      <c r="S46" s="229" t="s">
        <v>140</v>
      </c>
      <c r="T46" s="229" t="s">
        <v>140</v>
      </c>
      <c r="U46" s="236" t="s">
        <v>566</v>
      </c>
      <c r="V46" s="236" t="s">
        <v>140</v>
      </c>
      <c r="W46" s="237">
        <v>0</v>
      </c>
      <c r="X46" s="238">
        <v>0</v>
      </c>
      <c r="Y46" s="137" t="s">
        <v>145</v>
      </c>
      <c r="Z46" s="169" t="s">
        <v>241</v>
      </c>
      <c r="AA46" s="139" t="s">
        <v>145</v>
      </c>
      <c r="AB46" s="139" t="s">
        <v>145</v>
      </c>
      <c r="AC46" s="140" t="s">
        <v>145</v>
      </c>
      <c r="AD46" s="141" t="s">
        <v>526</v>
      </c>
      <c r="AE46" s="141" t="s">
        <v>511</v>
      </c>
      <c r="AF46" s="242">
        <v>0</v>
      </c>
      <c r="AG46" s="243">
        <v>0</v>
      </c>
    </row>
    <row r="47" spans="1:33" ht="189" customHeight="1">
      <c r="A47" s="553"/>
      <c r="B47" s="553"/>
      <c r="C47" s="573" t="s">
        <v>39</v>
      </c>
      <c r="D47" s="229">
        <v>2.1</v>
      </c>
      <c r="E47" s="249" t="s">
        <v>567</v>
      </c>
      <c r="F47" s="231" t="s">
        <v>568</v>
      </c>
      <c r="G47" s="231" t="s">
        <v>569</v>
      </c>
      <c r="H47" s="231" t="s">
        <v>570</v>
      </c>
      <c r="I47" s="231" t="s">
        <v>208</v>
      </c>
      <c r="J47" s="231" t="s">
        <v>554</v>
      </c>
      <c r="K47" s="232">
        <v>44927</v>
      </c>
      <c r="L47" s="232">
        <v>45291</v>
      </c>
      <c r="M47" s="233">
        <v>0.25</v>
      </c>
      <c r="N47" s="235">
        <v>0.25</v>
      </c>
      <c r="O47" s="235">
        <v>0.5</v>
      </c>
      <c r="P47" s="245" t="s">
        <v>571</v>
      </c>
      <c r="Q47" s="246" t="s">
        <v>572</v>
      </c>
      <c r="R47" s="229" t="s">
        <v>153</v>
      </c>
      <c r="S47" s="229" t="s">
        <v>153</v>
      </c>
      <c r="T47" s="245" t="s">
        <v>533</v>
      </c>
      <c r="U47" s="236" t="s">
        <v>573</v>
      </c>
      <c r="V47" s="236" t="s">
        <v>574</v>
      </c>
      <c r="W47" s="237">
        <v>1</v>
      </c>
      <c r="X47" s="238">
        <v>1</v>
      </c>
      <c r="Y47" s="137" t="s">
        <v>575</v>
      </c>
      <c r="Z47" s="150" t="s">
        <v>576</v>
      </c>
      <c r="AA47" s="139" t="s">
        <v>153</v>
      </c>
      <c r="AB47" s="139" t="s">
        <v>153</v>
      </c>
      <c r="AC47" s="140" t="s">
        <v>492</v>
      </c>
      <c r="AD47" s="141" t="s">
        <v>577</v>
      </c>
      <c r="AE47" s="141" t="s">
        <v>578</v>
      </c>
      <c r="AF47" s="242">
        <v>2</v>
      </c>
      <c r="AG47" s="243">
        <v>2</v>
      </c>
    </row>
    <row r="48" spans="1:33" ht="158.25" customHeight="1">
      <c r="A48" s="553"/>
      <c r="B48" s="553"/>
      <c r="C48" s="553"/>
      <c r="D48" s="229">
        <v>2.2000000000000002</v>
      </c>
      <c r="E48" s="230" t="s">
        <v>579</v>
      </c>
      <c r="F48" s="231" t="s">
        <v>580</v>
      </c>
      <c r="G48" s="231" t="s">
        <v>581</v>
      </c>
      <c r="H48" s="231" t="s">
        <v>582</v>
      </c>
      <c r="I48" s="231" t="s">
        <v>583</v>
      </c>
      <c r="J48" s="231" t="s">
        <v>583</v>
      </c>
      <c r="K48" s="232">
        <v>44927</v>
      </c>
      <c r="L48" s="232">
        <v>45291</v>
      </c>
      <c r="M48" s="231" t="s">
        <v>584</v>
      </c>
      <c r="N48" s="231" t="s">
        <v>584</v>
      </c>
      <c r="O48" s="231" t="s">
        <v>584</v>
      </c>
      <c r="P48" s="237" t="s">
        <v>585</v>
      </c>
      <c r="Q48" s="250" t="s">
        <v>586</v>
      </c>
      <c r="R48" s="229" t="s">
        <v>153</v>
      </c>
      <c r="S48" s="229" t="s">
        <v>153</v>
      </c>
      <c r="T48" s="245" t="s">
        <v>390</v>
      </c>
      <c r="U48" s="236" t="s">
        <v>587</v>
      </c>
      <c r="V48" s="236" t="s">
        <v>588</v>
      </c>
      <c r="W48" s="237">
        <v>0</v>
      </c>
      <c r="X48" s="238">
        <v>0</v>
      </c>
      <c r="Y48" s="137" t="s">
        <v>589</v>
      </c>
      <c r="Z48" s="137" t="s">
        <v>590</v>
      </c>
      <c r="AA48" s="139" t="s">
        <v>228</v>
      </c>
      <c r="AB48" s="139" t="s">
        <v>153</v>
      </c>
      <c r="AC48" s="140" t="s">
        <v>492</v>
      </c>
      <c r="AD48" s="141" t="s">
        <v>591</v>
      </c>
      <c r="AE48" s="141" t="s">
        <v>592</v>
      </c>
      <c r="AF48" s="242">
        <v>0</v>
      </c>
      <c r="AG48" s="243">
        <v>0</v>
      </c>
    </row>
    <row r="49" spans="1:33" ht="99" customHeight="1">
      <c r="A49" s="553"/>
      <c r="B49" s="553"/>
      <c r="C49" s="553"/>
      <c r="D49" s="229">
        <v>2.2999999999999998</v>
      </c>
      <c r="E49" s="230" t="s">
        <v>593</v>
      </c>
      <c r="F49" s="231" t="s">
        <v>594</v>
      </c>
      <c r="G49" s="231" t="s">
        <v>595</v>
      </c>
      <c r="H49" s="231" t="s">
        <v>596</v>
      </c>
      <c r="I49" s="231" t="s">
        <v>235</v>
      </c>
      <c r="J49" s="231" t="s">
        <v>235</v>
      </c>
      <c r="K49" s="244">
        <v>44986</v>
      </c>
      <c r="L49" s="244">
        <v>45290</v>
      </c>
      <c r="M49" s="233">
        <v>0.35</v>
      </c>
      <c r="N49" s="235">
        <v>0.24</v>
      </c>
      <c r="O49" s="235">
        <v>0.41</v>
      </c>
      <c r="P49" s="245" t="s">
        <v>597</v>
      </c>
      <c r="Q49" s="246" t="s">
        <v>598</v>
      </c>
      <c r="R49" s="229" t="s">
        <v>153</v>
      </c>
      <c r="S49" s="229" t="s">
        <v>153</v>
      </c>
      <c r="T49" s="245" t="s">
        <v>599</v>
      </c>
      <c r="U49" s="236" t="s">
        <v>600</v>
      </c>
      <c r="V49" s="236" t="s">
        <v>601</v>
      </c>
      <c r="W49" s="237">
        <v>0.24</v>
      </c>
      <c r="X49" s="238">
        <v>0.24</v>
      </c>
      <c r="Y49" s="137" t="s">
        <v>602</v>
      </c>
      <c r="Z49" s="251" t="s">
        <v>603</v>
      </c>
      <c r="AA49" s="139" t="s">
        <v>154</v>
      </c>
      <c r="AB49" s="139" t="s">
        <v>153</v>
      </c>
      <c r="AC49" s="140" t="s">
        <v>604</v>
      </c>
      <c r="AD49" s="141" t="s">
        <v>605</v>
      </c>
      <c r="AE49" s="141" t="s">
        <v>606</v>
      </c>
      <c r="AF49" s="242">
        <v>0.76</v>
      </c>
      <c r="AG49" s="243">
        <v>0.76</v>
      </c>
    </row>
    <row r="50" spans="1:33" ht="99" customHeight="1">
      <c r="A50" s="553"/>
      <c r="B50" s="553"/>
      <c r="C50" s="554"/>
      <c r="D50" s="229">
        <v>2.4</v>
      </c>
      <c r="E50" s="230" t="s">
        <v>607</v>
      </c>
      <c r="F50" s="252" t="s">
        <v>608</v>
      </c>
      <c r="G50" s="231" t="s">
        <v>609</v>
      </c>
      <c r="H50" s="231" t="s">
        <v>610</v>
      </c>
      <c r="I50" s="231" t="s">
        <v>208</v>
      </c>
      <c r="J50" s="231" t="s">
        <v>167</v>
      </c>
      <c r="K50" s="232">
        <v>44927</v>
      </c>
      <c r="L50" s="232">
        <v>45291</v>
      </c>
      <c r="M50" s="233">
        <v>1</v>
      </c>
      <c r="N50" s="234"/>
      <c r="O50" s="234"/>
      <c r="P50" s="245" t="s">
        <v>611</v>
      </c>
      <c r="Q50" s="253" t="s">
        <v>612</v>
      </c>
      <c r="R50" s="229" t="s">
        <v>140</v>
      </c>
      <c r="S50" s="229" t="s">
        <v>140</v>
      </c>
      <c r="T50" s="229" t="s">
        <v>140</v>
      </c>
      <c r="U50" s="236" t="s">
        <v>613</v>
      </c>
      <c r="V50" s="236" t="s">
        <v>140</v>
      </c>
      <c r="W50" s="237">
        <v>0</v>
      </c>
      <c r="X50" s="238">
        <v>0</v>
      </c>
      <c r="Y50" s="137" t="s">
        <v>145</v>
      </c>
      <c r="Z50" s="169" t="s">
        <v>241</v>
      </c>
      <c r="AA50" s="139" t="s">
        <v>145</v>
      </c>
      <c r="AB50" s="139" t="s">
        <v>145</v>
      </c>
      <c r="AC50" s="140" t="s">
        <v>145</v>
      </c>
      <c r="AD50" s="141" t="s">
        <v>526</v>
      </c>
      <c r="AE50" s="141" t="s">
        <v>511</v>
      </c>
      <c r="AF50" s="242">
        <v>0</v>
      </c>
      <c r="AG50" s="243">
        <v>0</v>
      </c>
    </row>
    <row r="51" spans="1:33" ht="99" customHeight="1">
      <c r="A51" s="553"/>
      <c r="B51" s="553"/>
      <c r="C51" s="573" t="s">
        <v>40</v>
      </c>
      <c r="D51" s="229">
        <v>3.1</v>
      </c>
      <c r="E51" s="230" t="s">
        <v>614</v>
      </c>
      <c r="F51" s="252" t="s">
        <v>615</v>
      </c>
      <c r="G51" s="231" t="s">
        <v>616</v>
      </c>
      <c r="H51" s="231" t="s">
        <v>617</v>
      </c>
      <c r="I51" s="231" t="s">
        <v>208</v>
      </c>
      <c r="J51" s="231" t="s">
        <v>618</v>
      </c>
      <c r="K51" s="232">
        <v>44927</v>
      </c>
      <c r="L51" s="232">
        <v>45291</v>
      </c>
      <c r="M51" s="233">
        <v>1</v>
      </c>
      <c r="N51" s="234"/>
      <c r="O51" s="234"/>
      <c r="P51" s="245" t="s">
        <v>611</v>
      </c>
      <c r="Q51" s="253" t="s">
        <v>612</v>
      </c>
      <c r="R51" s="229" t="s">
        <v>140</v>
      </c>
      <c r="S51" s="229" t="s">
        <v>140</v>
      </c>
      <c r="T51" s="229" t="s">
        <v>140</v>
      </c>
      <c r="U51" s="236" t="s">
        <v>619</v>
      </c>
      <c r="V51" s="236" t="s">
        <v>620</v>
      </c>
      <c r="W51" s="237">
        <v>0</v>
      </c>
      <c r="X51" s="238">
        <v>0</v>
      </c>
      <c r="Y51" s="137" t="s">
        <v>145</v>
      </c>
      <c r="Z51" s="169" t="s">
        <v>241</v>
      </c>
      <c r="AA51" s="139" t="s">
        <v>145</v>
      </c>
      <c r="AB51" s="139" t="s">
        <v>145</v>
      </c>
      <c r="AC51" s="140" t="s">
        <v>145</v>
      </c>
      <c r="AD51" s="141" t="s">
        <v>526</v>
      </c>
      <c r="AE51" s="141" t="s">
        <v>511</v>
      </c>
      <c r="AF51" s="242">
        <v>0</v>
      </c>
      <c r="AG51" s="243">
        <v>0</v>
      </c>
    </row>
    <row r="52" spans="1:33" ht="331.5" customHeight="1">
      <c r="A52" s="553"/>
      <c r="B52" s="553"/>
      <c r="C52" s="553"/>
      <c r="D52" s="234">
        <v>3.2</v>
      </c>
      <c r="E52" s="230" t="s">
        <v>621</v>
      </c>
      <c r="F52" s="231" t="s">
        <v>622</v>
      </c>
      <c r="G52" s="231" t="s">
        <v>622</v>
      </c>
      <c r="H52" s="231" t="s">
        <v>623</v>
      </c>
      <c r="I52" s="231" t="s">
        <v>350</v>
      </c>
      <c r="J52" s="231" t="s">
        <v>208</v>
      </c>
      <c r="K52" s="244">
        <v>44928</v>
      </c>
      <c r="L52" s="254">
        <v>45260</v>
      </c>
      <c r="M52" s="252" t="s">
        <v>624</v>
      </c>
      <c r="N52" s="255" t="s">
        <v>624</v>
      </c>
      <c r="O52" s="255" t="s">
        <v>625</v>
      </c>
      <c r="P52" s="245" t="s">
        <v>626</v>
      </c>
      <c r="Q52" s="245" t="s">
        <v>627</v>
      </c>
      <c r="R52" s="245"/>
      <c r="S52" s="229"/>
      <c r="T52" s="245"/>
      <c r="U52" s="236" t="s">
        <v>628</v>
      </c>
      <c r="V52" s="236" t="s">
        <v>629</v>
      </c>
      <c r="W52" s="237">
        <v>0.33</v>
      </c>
      <c r="X52" s="256">
        <v>0</v>
      </c>
      <c r="Y52" s="185" t="s">
        <v>630</v>
      </c>
      <c r="Z52" s="185" t="s">
        <v>631</v>
      </c>
      <c r="AA52" s="139" t="s">
        <v>153</v>
      </c>
      <c r="AB52" s="139" t="s">
        <v>153</v>
      </c>
      <c r="AC52" s="140" t="s">
        <v>632</v>
      </c>
      <c r="AD52" s="141" t="s">
        <v>633</v>
      </c>
      <c r="AE52" s="141" t="s">
        <v>511</v>
      </c>
      <c r="AF52" s="242">
        <v>0.31</v>
      </c>
      <c r="AG52" s="243">
        <v>0.31</v>
      </c>
    </row>
    <row r="53" spans="1:33" ht="305.25" customHeight="1">
      <c r="A53" s="553"/>
      <c r="B53" s="553"/>
      <c r="C53" s="554"/>
      <c r="D53" s="234">
        <v>3.3</v>
      </c>
      <c r="E53" s="230" t="s">
        <v>634</v>
      </c>
      <c r="F53" s="231" t="s">
        <v>635</v>
      </c>
      <c r="G53" s="231" t="s">
        <v>636</v>
      </c>
      <c r="H53" s="231" t="s">
        <v>637</v>
      </c>
      <c r="I53" s="231" t="s">
        <v>350</v>
      </c>
      <c r="J53" s="231" t="s">
        <v>350</v>
      </c>
      <c r="K53" s="244">
        <v>44927</v>
      </c>
      <c r="L53" s="254">
        <v>45290</v>
      </c>
      <c r="M53" s="252" t="s">
        <v>624</v>
      </c>
      <c r="N53" s="255" t="s">
        <v>624</v>
      </c>
      <c r="O53" s="255" t="s">
        <v>625</v>
      </c>
      <c r="P53" s="245" t="s">
        <v>638</v>
      </c>
      <c r="Q53" s="245" t="s">
        <v>639</v>
      </c>
      <c r="R53" s="229"/>
      <c r="S53" s="229"/>
      <c r="T53" s="229"/>
      <c r="U53" s="236" t="s">
        <v>640</v>
      </c>
      <c r="V53" s="236" t="s">
        <v>641</v>
      </c>
      <c r="W53" s="237">
        <v>0.33</v>
      </c>
      <c r="X53" s="256">
        <v>0</v>
      </c>
      <c r="Y53" s="185" t="s">
        <v>642</v>
      </c>
      <c r="Z53" s="185" t="s">
        <v>631</v>
      </c>
      <c r="AA53" s="139" t="s">
        <v>153</v>
      </c>
      <c r="AB53" s="139" t="s">
        <v>153</v>
      </c>
      <c r="AC53" s="140" t="s">
        <v>643</v>
      </c>
      <c r="AD53" s="141" t="s">
        <v>644</v>
      </c>
      <c r="AE53" s="141" t="s">
        <v>511</v>
      </c>
      <c r="AF53" s="242">
        <v>0.34</v>
      </c>
      <c r="AG53" s="243">
        <v>0.34</v>
      </c>
    </row>
    <row r="54" spans="1:33" ht="99" customHeight="1">
      <c r="A54" s="553"/>
      <c r="B54" s="553"/>
      <c r="C54" s="573" t="s">
        <v>41</v>
      </c>
      <c r="D54" s="229">
        <v>4.0999999999999996</v>
      </c>
      <c r="E54" s="245" t="s">
        <v>645</v>
      </c>
      <c r="F54" s="245" t="s">
        <v>646</v>
      </c>
      <c r="G54" s="245" t="s">
        <v>646</v>
      </c>
      <c r="H54" s="231" t="s">
        <v>647</v>
      </c>
      <c r="I54" s="231" t="s">
        <v>208</v>
      </c>
      <c r="J54" s="245" t="s">
        <v>208</v>
      </c>
      <c r="K54" s="257">
        <v>44927</v>
      </c>
      <c r="L54" s="257">
        <v>45290</v>
      </c>
      <c r="M54" s="235">
        <v>1</v>
      </c>
      <c r="N54" s="234"/>
      <c r="O54" s="234"/>
      <c r="P54" s="245" t="s">
        <v>648</v>
      </c>
      <c r="Q54" s="253" t="s">
        <v>649</v>
      </c>
      <c r="R54" s="229" t="s">
        <v>140</v>
      </c>
      <c r="S54" s="229" t="s">
        <v>140</v>
      </c>
      <c r="T54" s="229" t="s">
        <v>140</v>
      </c>
      <c r="U54" s="236" t="s">
        <v>650</v>
      </c>
      <c r="V54" s="236" t="s">
        <v>651</v>
      </c>
      <c r="W54" s="237">
        <v>1</v>
      </c>
      <c r="X54" s="238">
        <v>0</v>
      </c>
      <c r="Y54" s="137" t="s">
        <v>145</v>
      </c>
      <c r="Z54" s="169" t="s">
        <v>241</v>
      </c>
      <c r="AA54" s="139" t="s">
        <v>145</v>
      </c>
      <c r="AB54" s="139" t="s">
        <v>145</v>
      </c>
      <c r="AC54" s="140" t="s">
        <v>145</v>
      </c>
      <c r="AD54" s="141" t="s">
        <v>526</v>
      </c>
      <c r="AE54" s="141" t="s">
        <v>511</v>
      </c>
      <c r="AF54" s="242">
        <v>0</v>
      </c>
      <c r="AG54" s="243">
        <v>0</v>
      </c>
    </row>
    <row r="55" spans="1:33" ht="99" customHeight="1">
      <c r="A55" s="553"/>
      <c r="B55" s="553"/>
      <c r="C55" s="553"/>
      <c r="D55" s="229">
        <v>4.2</v>
      </c>
      <c r="E55" s="245" t="s">
        <v>652</v>
      </c>
      <c r="F55" s="245" t="s">
        <v>646</v>
      </c>
      <c r="G55" s="245" t="s">
        <v>646</v>
      </c>
      <c r="H55" s="231" t="s">
        <v>647</v>
      </c>
      <c r="I55" s="231" t="s">
        <v>208</v>
      </c>
      <c r="J55" s="245" t="s">
        <v>208</v>
      </c>
      <c r="K55" s="257">
        <v>44927</v>
      </c>
      <c r="L55" s="257">
        <v>45290</v>
      </c>
      <c r="M55" s="235">
        <v>1</v>
      </c>
      <c r="N55" s="234"/>
      <c r="O55" s="234"/>
      <c r="P55" s="245" t="s">
        <v>648</v>
      </c>
      <c r="Q55" s="253" t="s">
        <v>649</v>
      </c>
      <c r="R55" s="229" t="s">
        <v>140</v>
      </c>
      <c r="S55" s="229" t="s">
        <v>140</v>
      </c>
      <c r="T55" s="229" t="s">
        <v>140</v>
      </c>
      <c r="U55" s="236" t="s">
        <v>650</v>
      </c>
      <c r="V55" s="236" t="s">
        <v>651</v>
      </c>
      <c r="W55" s="237">
        <v>1</v>
      </c>
      <c r="X55" s="238">
        <v>0</v>
      </c>
      <c r="Y55" s="137" t="s">
        <v>145</v>
      </c>
      <c r="Z55" s="169" t="s">
        <v>241</v>
      </c>
      <c r="AA55" s="139" t="s">
        <v>145</v>
      </c>
      <c r="AB55" s="139" t="s">
        <v>145</v>
      </c>
      <c r="AC55" s="140" t="s">
        <v>145</v>
      </c>
      <c r="AD55" s="141" t="s">
        <v>526</v>
      </c>
      <c r="AE55" s="141" t="s">
        <v>511</v>
      </c>
      <c r="AF55" s="242">
        <v>0</v>
      </c>
      <c r="AG55" s="243">
        <v>0</v>
      </c>
    </row>
    <row r="56" spans="1:33" ht="99" customHeight="1">
      <c r="A56" s="553"/>
      <c r="B56" s="553"/>
      <c r="C56" s="554"/>
      <c r="D56" s="229">
        <v>4.3</v>
      </c>
      <c r="E56" s="245" t="s">
        <v>653</v>
      </c>
      <c r="F56" s="245" t="s">
        <v>654</v>
      </c>
      <c r="G56" s="245" t="s">
        <v>655</v>
      </c>
      <c r="H56" s="231" t="s">
        <v>647</v>
      </c>
      <c r="I56" s="231" t="s">
        <v>208</v>
      </c>
      <c r="J56" s="245" t="s">
        <v>208</v>
      </c>
      <c r="K56" s="257">
        <v>44927</v>
      </c>
      <c r="L56" s="257">
        <v>45290</v>
      </c>
      <c r="M56" s="235">
        <v>1</v>
      </c>
      <c r="N56" s="234"/>
      <c r="O56" s="234"/>
      <c r="P56" s="245" t="s">
        <v>648</v>
      </c>
      <c r="Q56" s="253" t="s">
        <v>649</v>
      </c>
      <c r="R56" s="229" t="s">
        <v>140</v>
      </c>
      <c r="S56" s="229" t="s">
        <v>140</v>
      </c>
      <c r="T56" s="229" t="s">
        <v>140</v>
      </c>
      <c r="U56" s="236" t="s">
        <v>650</v>
      </c>
      <c r="V56" s="236" t="s">
        <v>651</v>
      </c>
      <c r="W56" s="237">
        <v>1</v>
      </c>
      <c r="X56" s="238">
        <v>0</v>
      </c>
      <c r="Y56" s="137" t="s">
        <v>145</v>
      </c>
      <c r="Z56" s="169" t="s">
        <v>241</v>
      </c>
      <c r="AA56" s="139" t="s">
        <v>145</v>
      </c>
      <c r="AB56" s="139" t="s">
        <v>145</v>
      </c>
      <c r="AC56" s="140" t="s">
        <v>145</v>
      </c>
      <c r="AD56" s="141" t="s">
        <v>526</v>
      </c>
      <c r="AE56" s="141" t="s">
        <v>511</v>
      </c>
      <c r="AF56" s="242">
        <v>0</v>
      </c>
      <c r="AG56" s="243">
        <v>0</v>
      </c>
    </row>
    <row r="57" spans="1:33" ht="307.5" customHeight="1">
      <c r="A57" s="553"/>
      <c r="B57" s="553"/>
      <c r="C57" s="573" t="s">
        <v>42</v>
      </c>
      <c r="D57" s="229">
        <v>5.0999999999999996</v>
      </c>
      <c r="E57" s="245" t="s">
        <v>656</v>
      </c>
      <c r="F57" s="245" t="s">
        <v>657</v>
      </c>
      <c r="G57" s="245" t="s">
        <v>657</v>
      </c>
      <c r="H57" s="231" t="s">
        <v>647</v>
      </c>
      <c r="I57" s="231" t="s">
        <v>208</v>
      </c>
      <c r="J57" s="245" t="s">
        <v>208</v>
      </c>
      <c r="K57" s="257">
        <v>44927</v>
      </c>
      <c r="L57" s="257">
        <v>45290</v>
      </c>
      <c r="M57" s="234"/>
      <c r="N57" s="234"/>
      <c r="O57" s="235">
        <v>1</v>
      </c>
      <c r="P57" s="229" t="s">
        <v>209</v>
      </c>
      <c r="Q57" s="229" t="s">
        <v>140</v>
      </c>
      <c r="R57" s="229" t="s">
        <v>140</v>
      </c>
      <c r="S57" s="229" t="s">
        <v>140</v>
      </c>
      <c r="T57" s="229" t="s">
        <v>140</v>
      </c>
      <c r="U57" s="236" t="s">
        <v>658</v>
      </c>
      <c r="V57" s="236" t="s">
        <v>140</v>
      </c>
      <c r="W57" s="237">
        <v>0</v>
      </c>
      <c r="X57" s="238">
        <v>0</v>
      </c>
      <c r="Y57" s="241" t="s">
        <v>516</v>
      </c>
      <c r="Z57" s="137" t="s">
        <v>517</v>
      </c>
      <c r="AA57" s="139" t="s">
        <v>153</v>
      </c>
      <c r="AB57" s="139" t="s">
        <v>153</v>
      </c>
      <c r="AC57" s="140" t="s">
        <v>659</v>
      </c>
      <c r="AD57" s="141" t="s">
        <v>660</v>
      </c>
      <c r="AE57" s="141" t="s">
        <v>511</v>
      </c>
      <c r="AF57" s="242">
        <v>1</v>
      </c>
      <c r="AG57" s="243">
        <v>1</v>
      </c>
    </row>
    <row r="58" spans="1:33" ht="99" customHeight="1">
      <c r="A58" s="553"/>
      <c r="B58" s="553"/>
      <c r="C58" s="554"/>
      <c r="D58" s="229">
        <v>5.2</v>
      </c>
      <c r="E58" s="245" t="s">
        <v>661</v>
      </c>
      <c r="F58" s="237" t="s">
        <v>662</v>
      </c>
      <c r="G58" s="237" t="s">
        <v>662</v>
      </c>
      <c r="H58" s="231" t="s">
        <v>647</v>
      </c>
      <c r="I58" s="231" t="s">
        <v>208</v>
      </c>
      <c r="J58" s="245" t="s">
        <v>208</v>
      </c>
      <c r="K58" s="257">
        <v>44927</v>
      </c>
      <c r="L58" s="257">
        <v>45290</v>
      </c>
      <c r="M58" s="234"/>
      <c r="N58" s="235">
        <v>1</v>
      </c>
      <c r="O58" s="235"/>
      <c r="P58" s="245" t="s">
        <v>663</v>
      </c>
      <c r="Q58" s="245" t="s">
        <v>664</v>
      </c>
      <c r="R58" s="229" t="s">
        <v>153</v>
      </c>
      <c r="S58" s="229" t="s">
        <v>153</v>
      </c>
      <c r="T58" s="229" t="s">
        <v>140</v>
      </c>
      <c r="U58" s="236" t="s">
        <v>665</v>
      </c>
      <c r="V58" s="236" t="s">
        <v>511</v>
      </c>
      <c r="W58" s="237">
        <v>1</v>
      </c>
      <c r="X58" s="238">
        <v>1</v>
      </c>
      <c r="Y58" s="137" t="s">
        <v>145</v>
      </c>
      <c r="Z58" s="169" t="s">
        <v>241</v>
      </c>
      <c r="AA58" s="139" t="s">
        <v>145</v>
      </c>
      <c r="AB58" s="139" t="s">
        <v>145</v>
      </c>
      <c r="AC58" s="140" t="s">
        <v>145</v>
      </c>
      <c r="AD58" s="141" t="s">
        <v>666</v>
      </c>
      <c r="AE58" s="141" t="s">
        <v>511</v>
      </c>
      <c r="AF58" s="242">
        <v>0</v>
      </c>
      <c r="AG58" s="243">
        <v>0</v>
      </c>
    </row>
    <row r="59" spans="1:33" ht="99" customHeight="1">
      <c r="A59" s="553"/>
      <c r="B59" s="554"/>
      <c r="C59" s="237" t="s">
        <v>43</v>
      </c>
      <c r="D59" s="229">
        <v>6.1</v>
      </c>
      <c r="E59" s="245" t="s">
        <v>667</v>
      </c>
      <c r="F59" s="245" t="s">
        <v>668</v>
      </c>
      <c r="G59" s="245" t="s">
        <v>668</v>
      </c>
      <c r="H59" s="231" t="s">
        <v>647</v>
      </c>
      <c r="I59" s="231" t="s">
        <v>208</v>
      </c>
      <c r="J59" s="245" t="s">
        <v>208</v>
      </c>
      <c r="K59" s="257">
        <v>44927</v>
      </c>
      <c r="L59" s="257">
        <v>45290</v>
      </c>
      <c r="M59" s="258">
        <v>0.33329999999999999</v>
      </c>
      <c r="N59" s="235">
        <v>0.33329999999999999</v>
      </c>
      <c r="O59" s="258">
        <v>0.33329999999999999</v>
      </c>
      <c r="P59" s="245" t="s">
        <v>669</v>
      </c>
      <c r="Q59" s="245" t="s">
        <v>670</v>
      </c>
      <c r="R59" s="229" t="s">
        <v>228</v>
      </c>
      <c r="S59" s="229" t="s">
        <v>153</v>
      </c>
      <c r="T59" s="245" t="s">
        <v>671</v>
      </c>
      <c r="U59" s="236" t="s">
        <v>672</v>
      </c>
      <c r="V59" s="236" t="s">
        <v>673</v>
      </c>
      <c r="W59" s="237">
        <v>0.66</v>
      </c>
      <c r="X59" s="238">
        <v>0.66</v>
      </c>
      <c r="Y59" s="137" t="s">
        <v>674</v>
      </c>
      <c r="Z59" s="137" t="s">
        <v>675</v>
      </c>
      <c r="AA59" s="139" t="s">
        <v>153</v>
      </c>
      <c r="AB59" s="139" t="s">
        <v>153</v>
      </c>
      <c r="AC59" s="140" t="s">
        <v>676</v>
      </c>
      <c r="AD59" s="141" t="s">
        <v>677</v>
      </c>
      <c r="AE59" s="141" t="s">
        <v>511</v>
      </c>
      <c r="AF59" s="242">
        <v>0.33</v>
      </c>
      <c r="AG59" s="243">
        <v>0.33</v>
      </c>
    </row>
    <row r="60" spans="1:33" ht="0.75" customHeight="1">
      <c r="A60" s="553"/>
      <c r="B60" s="218"/>
      <c r="C60" s="218"/>
      <c r="D60" s="218"/>
      <c r="E60" s="218"/>
      <c r="F60" s="218"/>
      <c r="G60" s="218"/>
      <c r="H60" s="218"/>
      <c r="I60" s="218"/>
      <c r="J60" s="218"/>
      <c r="K60" s="221"/>
      <c r="L60" s="221"/>
      <c r="M60" s="222"/>
      <c r="N60" s="223"/>
      <c r="O60" s="223"/>
      <c r="P60" s="224"/>
      <c r="Q60" s="220"/>
      <c r="R60" s="220"/>
      <c r="S60" s="220"/>
      <c r="T60" s="220"/>
      <c r="U60" s="225" t="s">
        <v>499</v>
      </c>
      <c r="V60" s="226"/>
      <c r="W60" s="227">
        <f t="shared" ref="W60:X60" si="3">SUM(W40:W59)</f>
        <v>11.170000000000002</v>
      </c>
      <c r="X60" s="228">
        <f t="shared" si="3"/>
        <v>7.5100000000000007</v>
      </c>
      <c r="Y60" s="225"/>
      <c r="Z60" s="226"/>
      <c r="AA60" s="220"/>
      <c r="AB60" s="220"/>
      <c r="AC60" s="224"/>
      <c r="AD60" s="141"/>
      <c r="AE60" s="141"/>
      <c r="AF60" s="219">
        <f t="shared" ref="AF60:AG60" si="4">SUM(AF40:AF59)</f>
        <v>13.13</v>
      </c>
      <c r="AG60" s="259">
        <f t="shared" si="4"/>
        <v>11.13</v>
      </c>
    </row>
    <row r="61" spans="1:33" ht="99" customHeight="1">
      <c r="A61" s="553"/>
      <c r="B61" s="574" t="s">
        <v>678</v>
      </c>
      <c r="C61" s="568" t="s">
        <v>45</v>
      </c>
      <c r="D61" s="261">
        <v>1.1000000000000001</v>
      </c>
      <c r="E61" s="262" t="s">
        <v>679</v>
      </c>
      <c r="F61" s="262" t="s">
        <v>680</v>
      </c>
      <c r="G61" s="262" t="s">
        <v>680</v>
      </c>
      <c r="H61" s="262" t="s">
        <v>681</v>
      </c>
      <c r="I61" s="262" t="s">
        <v>350</v>
      </c>
      <c r="J61" s="262" t="s">
        <v>350</v>
      </c>
      <c r="K61" s="263">
        <v>45016</v>
      </c>
      <c r="L61" s="264">
        <v>45121</v>
      </c>
      <c r="M61" s="265">
        <v>1</v>
      </c>
      <c r="N61" s="261"/>
      <c r="O61" s="261"/>
      <c r="P61" s="266" t="s">
        <v>682</v>
      </c>
      <c r="Q61" s="266" t="s">
        <v>682</v>
      </c>
      <c r="R61" s="266" t="s">
        <v>153</v>
      </c>
      <c r="S61" s="266" t="s">
        <v>153</v>
      </c>
      <c r="T61" s="266" t="s">
        <v>683</v>
      </c>
      <c r="U61" s="267" t="s">
        <v>684</v>
      </c>
      <c r="V61" s="268" t="s">
        <v>685</v>
      </c>
      <c r="W61" s="261">
        <v>0</v>
      </c>
      <c r="X61" s="269">
        <v>0</v>
      </c>
      <c r="Y61" s="185" t="s">
        <v>686</v>
      </c>
      <c r="Z61" s="270" t="s">
        <v>140</v>
      </c>
      <c r="AA61" s="139" t="s">
        <v>145</v>
      </c>
      <c r="AB61" s="139" t="s">
        <v>145</v>
      </c>
      <c r="AC61" s="140" t="s">
        <v>145</v>
      </c>
      <c r="AD61" s="141" t="s">
        <v>684</v>
      </c>
      <c r="AE61" s="141" t="s">
        <v>687</v>
      </c>
      <c r="AF61" s="271">
        <v>0</v>
      </c>
      <c r="AG61" s="272">
        <v>0</v>
      </c>
    </row>
    <row r="62" spans="1:33" ht="99" customHeight="1">
      <c r="A62" s="553"/>
      <c r="B62" s="553"/>
      <c r="C62" s="553"/>
      <c r="D62" s="261">
        <v>1.2</v>
      </c>
      <c r="E62" s="273" t="s">
        <v>688</v>
      </c>
      <c r="F62" s="262" t="s">
        <v>680</v>
      </c>
      <c r="G62" s="262" t="s">
        <v>680</v>
      </c>
      <c r="H62" s="262" t="s">
        <v>681</v>
      </c>
      <c r="I62" s="262" t="s">
        <v>350</v>
      </c>
      <c r="J62" s="262" t="s">
        <v>350</v>
      </c>
      <c r="K62" s="263">
        <v>45016</v>
      </c>
      <c r="L62" s="264">
        <v>45121</v>
      </c>
      <c r="M62" s="265">
        <v>1</v>
      </c>
      <c r="N62" s="261"/>
      <c r="O62" s="261"/>
      <c r="P62" s="266" t="s">
        <v>682</v>
      </c>
      <c r="Q62" s="266" t="s">
        <v>682</v>
      </c>
      <c r="R62" s="266" t="s">
        <v>153</v>
      </c>
      <c r="S62" s="266" t="s">
        <v>153</v>
      </c>
      <c r="T62" s="266" t="s">
        <v>683</v>
      </c>
      <c r="U62" s="267" t="s">
        <v>684</v>
      </c>
      <c r="V62" s="268" t="s">
        <v>685</v>
      </c>
      <c r="W62" s="261">
        <v>0</v>
      </c>
      <c r="X62" s="269">
        <v>0</v>
      </c>
      <c r="Y62" s="185" t="s">
        <v>686</v>
      </c>
      <c r="Z62" s="270" t="s">
        <v>140</v>
      </c>
      <c r="AA62" s="139" t="s">
        <v>145</v>
      </c>
      <c r="AB62" s="139" t="s">
        <v>145</v>
      </c>
      <c r="AC62" s="140" t="s">
        <v>145</v>
      </c>
      <c r="AD62" s="141" t="s">
        <v>684</v>
      </c>
      <c r="AE62" s="141" t="s">
        <v>687</v>
      </c>
      <c r="AF62" s="275">
        <v>0</v>
      </c>
      <c r="AG62" s="276">
        <v>0</v>
      </c>
    </row>
    <row r="63" spans="1:33" ht="284.25" customHeight="1">
      <c r="A63" s="553"/>
      <c r="B63" s="553"/>
      <c r="C63" s="553"/>
      <c r="D63" s="261">
        <v>1.3</v>
      </c>
      <c r="E63" s="262" t="s">
        <v>689</v>
      </c>
      <c r="F63" s="262" t="s">
        <v>690</v>
      </c>
      <c r="G63" s="262" t="s">
        <v>691</v>
      </c>
      <c r="H63" s="262" t="s">
        <v>692</v>
      </c>
      <c r="I63" s="262" t="s">
        <v>350</v>
      </c>
      <c r="J63" s="262" t="s">
        <v>350</v>
      </c>
      <c r="K63" s="263">
        <v>44972</v>
      </c>
      <c r="L63" s="264">
        <v>45275</v>
      </c>
      <c r="M63" s="277">
        <v>0.33</v>
      </c>
      <c r="N63" s="278">
        <v>0.33</v>
      </c>
      <c r="O63" s="278">
        <v>0.34</v>
      </c>
      <c r="P63" s="266" t="s">
        <v>693</v>
      </c>
      <c r="Q63" s="266" t="s">
        <v>694</v>
      </c>
      <c r="R63" s="279" t="s">
        <v>153</v>
      </c>
      <c r="S63" s="279" t="s">
        <v>153</v>
      </c>
      <c r="T63" s="266" t="s">
        <v>695</v>
      </c>
      <c r="U63" s="280" t="s">
        <v>696</v>
      </c>
      <c r="V63" s="281" t="s">
        <v>685</v>
      </c>
      <c r="W63" s="261">
        <v>1</v>
      </c>
      <c r="X63" s="269">
        <v>1</v>
      </c>
      <c r="Y63" s="185" t="s">
        <v>697</v>
      </c>
      <c r="Z63" s="185" t="s">
        <v>698</v>
      </c>
      <c r="AA63" s="139" t="s">
        <v>153</v>
      </c>
      <c r="AB63" s="139" t="s">
        <v>153</v>
      </c>
      <c r="AC63" s="140" t="s">
        <v>699</v>
      </c>
      <c r="AD63" s="141" t="s">
        <v>700</v>
      </c>
      <c r="AE63" s="141" t="s">
        <v>701</v>
      </c>
      <c r="AF63" s="282">
        <v>1</v>
      </c>
      <c r="AG63" s="283">
        <v>0.75</v>
      </c>
    </row>
    <row r="64" spans="1:33" ht="99" customHeight="1">
      <c r="A64" s="553"/>
      <c r="B64" s="553"/>
      <c r="C64" s="554"/>
      <c r="D64" s="284">
        <v>1.4</v>
      </c>
      <c r="E64" s="260" t="s">
        <v>702</v>
      </c>
      <c r="F64" s="260" t="s">
        <v>703</v>
      </c>
      <c r="G64" s="260" t="s">
        <v>703</v>
      </c>
      <c r="H64" s="260" t="s">
        <v>704</v>
      </c>
      <c r="I64" s="260" t="s">
        <v>350</v>
      </c>
      <c r="J64" s="260" t="s">
        <v>350</v>
      </c>
      <c r="K64" s="285">
        <v>44972</v>
      </c>
      <c r="L64" s="286">
        <v>45291</v>
      </c>
      <c r="M64" s="287">
        <v>0.35</v>
      </c>
      <c r="N64" s="288">
        <v>0.65</v>
      </c>
      <c r="O64" s="284"/>
      <c r="P64" s="289" t="s">
        <v>705</v>
      </c>
      <c r="Q64" s="290" t="s">
        <v>706</v>
      </c>
      <c r="R64" s="291" t="s">
        <v>153</v>
      </c>
      <c r="S64" s="291" t="s">
        <v>153</v>
      </c>
      <c r="T64" s="289" t="s">
        <v>695</v>
      </c>
      <c r="U64" s="292" t="s">
        <v>707</v>
      </c>
      <c r="V64" s="293" t="s">
        <v>685</v>
      </c>
      <c r="W64" s="284">
        <v>1</v>
      </c>
      <c r="X64" s="294">
        <v>1</v>
      </c>
      <c r="Y64" s="295" t="s">
        <v>475</v>
      </c>
      <c r="Z64" s="295" t="s">
        <v>475</v>
      </c>
      <c r="AA64" s="296" t="s">
        <v>145</v>
      </c>
      <c r="AB64" s="296" t="s">
        <v>145</v>
      </c>
      <c r="AC64" s="297" t="s">
        <v>145</v>
      </c>
      <c r="AD64" s="141" t="s">
        <v>708</v>
      </c>
      <c r="AE64" s="141" t="s">
        <v>687</v>
      </c>
      <c r="AF64" s="298">
        <v>0</v>
      </c>
      <c r="AG64" s="298">
        <v>0</v>
      </c>
    </row>
    <row r="65" spans="1:33" ht="99" customHeight="1">
      <c r="A65" s="553"/>
      <c r="B65" s="553"/>
      <c r="C65" s="575" t="s">
        <v>46</v>
      </c>
      <c r="D65" s="299">
        <v>2.1</v>
      </c>
      <c r="E65" s="300" t="s">
        <v>709</v>
      </c>
      <c r="F65" s="300" t="s">
        <v>710</v>
      </c>
      <c r="G65" s="300" t="s">
        <v>710</v>
      </c>
      <c r="H65" s="300" t="s">
        <v>710</v>
      </c>
      <c r="I65" s="300" t="s">
        <v>350</v>
      </c>
      <c r="J65" s="300" t="s">
        <v>350</v>
      </c>
      <c r="K65" s="301">
        <v>44972</v>
      </c>
      <c r="L65" s="302">
        <v>45229</v>
      </c>
      <c r="M65" s="303">
        <v>0.5</v>
      </c>
      <c r="N65" s="304">
        <v>0.5</v>
      </c>
      <c r="O65" s="299"/>
      <c r="P65" s="305" t="s">
        <v>711</v>
      </c>
      <c r="Q65" s="305" t="s">
        <v>712</v>
      </c>
      <c r="R65" s="306" t="s">
        <v>153</v>
      </c>
      <c r="S65" s="306" t="s">
        <v>153</v>
      </c>
      <c r="T65" s="305" t="s">
        <v>695</v>
      </c>
      <c r="U65" s="307" t="s">
        <v>713</v>
      </c>
      <c r="V65" s="308" t="s">
        <v>685</v>
      </c>
      <c r="W65" s="299">
        <v>1</v>
      </c>
      <c r="X65" s="309">
        <v>1</v>
      </c>
      <c r="Y65" s="310" t="s">
        <v>475</v>
      </c>
      <c r="Z65" s="310" t="s">
        <v>475</v>
      </c>
      <c r="AA65" s="311" t="s">
        <v>145</v>
      </c>
      <c r="AB65" s="311" t="s">
        <v>145</v>
      </c>
      <c r="AC65" s="312" t="s">
        <v>145</v>
      </c>
      <c r="AD65" s="141" t="s">
        <v>708</v>
      </c>
      <c r="AE65" s="141" t="s">
        <v>687</v>
      </c>
      <c r="AF65" s="313">
        <v>0</v>
      </c>
      <c r="AG65" s="314">
        <v>0</v>
      </c>
    </row>
    <row r="66" spans="1:33" ht="99" customHeight="1">
      <c r="A66" s="553"/>
      <c r="B66" s="553"/>
      <c r="C66" s="576"/>
      <c r="D66" s="261">
        <v>2.2000000000000002</v>
      </c>
      <c r="E66" s="262" t="s">
        <v>714</v>
      </c>
      <c r="F66" s="262" t="s">
        <v>715</v>
      </c>
      <c r="G66" s="262" t="s">
        <v>715</v>
      </c>
      <c r="H66" s="262" t="s">
        <v>716</v>
      </c>
      <c r="I66" s="262" t="s">
        <v>350</v>
      </c>
      <c r="J66" s="262" t="s">
        <v>350</v>
      </c>
      <c r="K66" s="263">
        <v>44972</v>
      </c>
      <c r="L66" s="264">
        <v>45291</v>
      </c>
      <c r="M66" s="265">
        <v>0.35</v>
      </c>
      <c r="N66" s="278">
        <v>0.65</v>
      </c>
      <c r="O66" s="261"/>
      <c r="P66" s="266" t="s">
        <v>717</v>
      </c>
      <c r="Q66" s="266" t="s">
        <v>718</v>
      </c>
      <c r="R66" s="279" t="s">
        <v>153</v>
      </c>
      <c r="S66" s="279" t="s">
        <v>153</v>
      </c>
      <c r="T66" s="266" t="s">
        <v>695</v>
      </c>
      <c r="U66" s="280" t="s">
        <v>719</v>
      </c>
      <c r="V66" s="281" t="s">
        <v>685</v>
      </c>
      <c r="W66" s="261">
        <v>1</v>
      </c>
      <c r="X66" s="269">
        <v>1</v>
      </c>
      <c r="Y66" s="185" t="s">
        <v>475</v>
      </c>
      <c r="Z66" s="185" t="s">
        <v>475</v>
      </c>
      <c r="AA66" s="139" t="s">
        <v>145</v>
      </c>
      <c r="AB66" s="139" t="s">
        <v>145</v>
      </c>
      <c r="AC66" s="140" t="s">
        <v>145</v>
      </c>
      <c r="AD66" s="141" t="s">
        <v>708</v>
      </c>
      <c r="AE66" s="141" t="s">
        <v>687</v>
      </c>
      <c r="AF66" s="274">
        <v>0</v>
      </c>
      <c r="AG66" s="315">
        <v>0</v>
      </c>
    </row>
    <row r="67" spans="1:33" ht="183.75" customHeight="1">
      <c r="A67" s="553"/>
      <c r="B67" s="553"/>
      <c r="C67" s="577"/>
      <c r="D67" s="316">
        <v>2.2999999999999998</v>
      </c>
      <c r="E67" s="317" t="s">
        <v>720</v>
      </c>
      <c r="F67" s="318" t="s">
        <v>721</v>
      </c>
      <c r="G67" s="318" t="s">
        <v>722</v>
      </c>
      <c r="H67" s="318" t="s">
        <v>723</v>
      </c>
      <c r="I67" s="318" t="s">
        <v>350</v>
      </c>
      <c r="J67" s="318" t="s">
        <v>618</v>
      </c>
      <c r="K67" s="319">
        <v>44972</v>
      </c>
      <c r="L67" s="320">
        <v>45275</v>
      </c>
      <c r="M67" s="321">
        <v>0.33</v>
      </c>
      <c r="N67" s="322">
        <v>0.33</v>
      </c>
      <c r="O67" s="322">
        <v>0.34</v>
      </c>
      <c r="P67" s="323" t="s">
        <v>724</v>
      </c>
      <c r="Q67" s="323" t="s">
        <v>725</v>
      </c>
      <c r="R67" s="324" t="s">
        <v>153</v>
      </c>
      <c r="S67" s="324" t="s">
        <v>153</v>
      </c>
      <c r="T67" s="323" t="s">
        <v>695</v>
      </c>
      <c r="U67" s="325" t="s">
        <v>726</v>
      </c>
      <c r="V67" s="326" t="s">
        <v>685</v>
      </c>
      <c r="W67" s="316">
        <v>1</v>
      </c>
      <c r="X67" s="327">
        <v>1</v>
      </c>
      <c r="Y67" s="328" t="s">
        <v>727</v>
      </c>
      <c r="Z67" s="329" t="s">
        <v>728</v>
      </c>
      <c r="AA67" s="330" t="s">
        <v>153</v>
      </c>
      <c r="AB67" s="330" t="s">
        <v>153</v>
      </c>
      <c r="AC67" s="331" t="s">
        <v>699</v>
      </c>
      <c r="AD67" s="141" t="s">
        <v>729</v>
      </c>
      <c r="AE67" s="141" t="s">
        <v>730</v>
      </c>
      <c r="AF67" s="332">
        <v>1</v>
      </c>
      <c r="AG67" s="333">
        <v>1</v>
      </c>
    </row>
    <row r="68" spans="1:33" ht="165" customHeight="1">
      <c r="A68" s="553"/>
      <c r="B68" s="553"/>
      <c r="C68" s="578" t="s">
        <v>47</v>
      </c>
      <c r="D68" s="334">
        <v>3.1</v>
      </c>
      <c r="E68" s="335" t="s">
        <v>731</v>
      </c>
      <c r="F68" s="336" t="s">
        <v>732</v>
      </c>
      <c r="G68" s="336" t="s">
        <v>733</v>
      </c>
      <c r="H68" s="336" t="s">
        <v>734</v>
      </c>
      <c r="I68" s="336" t="s">
        <v>735</v>
      </c>
      <c r="J68" s="336" t="s">
        <v>618</v>
      </c>
      <c r="K68" s="337">
        <v>45261</v>
      </c>
      <c r="L68" s="337">
        <v>45280</v>
      </c>
      <c r="M68" s="338">
        <v>0.35</v>
      </c>
      <c r="N68" s="339">
        <v>0.34</v>
      </c>
      <c r="O68" s="339">
        <v>0.33</v>
      </c>
      <c r="P68" s="340" t="s">
        <v>736</v>
      </c>
      <c r="Q68" s="340" t="s">
        <v>737</v>
      </c>
      <c r="R68" s="334" t="s">
        <v>153</v>
      </c>
      <c r="S68" s="334" t="s">
        <v>153</v>
      </c>
      <c r="T68" s="340" t="s">
        <v>695</v>
      </c>
      <c r="U68" s="341" t="s">
        <v>738</v>
      </c>
      <c r="V68" s="342" t="s">
        <v>685</v>
      </c>
      <c r="W68" s="343">
        <v>1</v>
      </c>
      <c r="X68" s="344">
        <v>1</v>
      </c>
      <c r="Y68" s="345" t="s">
        <v>739</v>
      </c>
      <c r="Z68" s="345" t="s">
        <v>740</v>
      </c>
      <c r="AA68" s="346" t="s">
        <v>153</v>
      </c>
      <c r="AB68" s="346" t="s">
        <v>153</v>
      </c>
      <c r="AC68" s="347" t="s">
        <v>741</v>
      </c>
      <c r="AD68" s="141" t="s">
        <v>742</v>
      </c>
      <c r="AE68" s="141" t="s">
        <v>743</v>
      </c>
      <c r="AF68" s="242">
        <v>1</v>
      </c>
      <c r="AG68" s="243">
        <v>1</v>
      </c>
    </row>
    <row r="69" spans="1:33" ht="99" customHeight="1">
      <c r="A69" s="553"/>
      <c r="B69" s="553"/>
      <c r="C69" s="554"/>
      <c r="D69" s="261">
        <v>3.2</v>
      </c>
      <c r="E69" s="273" t="s">
        <v>744</v>
      </c>
      <c r="F69" s="262" t="s">
        <v>745</v>
      </c>
      <c r="G69" s="262" t="s">
        <v>746</v>
      </c>
      <c r="H69" s="262" t="s">
        <v>747</v>
      </c>
      <c r="I69" s="262" t="s">
        <v>350</v>
      </c>
      <c r="J69" s="262" t="s">
        <v>167</v>
      </c>
      <c r="K69" s="263">
        <v>44972</v>
      </c>
      <c r="L69" s="264">
        <v>45121</v>
      </c>
      <c r="M69" s="277">
        <v>0.4</v>
      </c>
      <c r="N69" s="278">
        <v>0.6</v>
      </c>
      <c r="O69" s="261"/>
      <c r="P69" s="266" t="s">
        <v>748</v>
      </c>
      <c r="Q69" s="266" t="s">
        <v>749</v>
      </c>
      <c r="R69" s="279" t="s">
        <v>153</v>
      </c>
      <c r="S69" s="279" t="s">
        <v>153</v>
      </c>
      <c r="T69" s="266" t="s">
        <v>695</v>
      </c>
      <c r="U69" s="280" t="s">
        <v>750</v>
      </c>
      <c r="V69" s="281" t="s">
        <v>685</v>
      </c>
      <c r="W69" s="261">
        <v>1</v>
      </c>
      <c r="X69" s="269">
        <v>1</v>
      </c>
      <c r="Y69" s="185" t="s">
        <v>475</v>
      </c>
      <c r="Z69" s="185" t="s">
        <v>475</v>
      </c>
      <c r="AA69" s="139" t="s">
        <v>145</v>
      </c>
      <c r="AB69" s="139" t="s">
        <v>145</v>
      </c>
      <c r="AC69" s="140" t="s">
        <v>145</v>
      </c>
      <c r="AD69" s="141" t="s">
        <v>708</v>
      </c>
      <c r="AE69" s="141" t="s">
        <v>687</v>
      </c>
      <c r="AF69" s="274">
        <v>0</v>
      </c>
      <c r="AG69" s="274">
        <v>0</v>
      </c>
    </row>
    <row r="70" spans="1:33" ht="99" customHeight="1">
      <c r="A70" s="553"/>
      <c r="B70" s="553"/>
      <c r="C70" s="568" t="s">
        <v>48</v>
      </c>
      <c r="D70" s="261">
        <v>4.0999999999999996</v>
      </c>
      <c r="E70" s="273" t="s">
        <v>751</v>
      </c>
      <c r="F70" s="348" t="s">
        <v>752</v>
      </c>
      <c r="G70" s="262" t="s">
        <v>753</v>
      </c>
      <c r="H70" s="262" t="s">
        <v>754</v>
      </c>
      <c r="I70" s="262" t="s">
        <v>350</v>
      </c>
      <c r="J70" s="262" t="s">
        <v>208</v>
      </c>
      <c r="K70" s="263">
        <v>44972</v>
      </c>
      <c r="L70" s="264">
        <v>45229</v>
      </c>
      <c r="M70" s="277">
        <v>0.25</v>
      </c>
      <c r="N70" s="278">
        <v>0.4</v>
      </c>
      <c r="O70" s="278">
        <v>0.35</v>
      </c>
      <c r="P70" s="266" t="s">
        <v>755</v>
      </c>
      <c r="Q70" s="266" t="s">
        <v>756</v>
      </c>
      <c r="R70" s="279" t="s">
        <v>153</v>
      </c>
      <c r="S70" s="279" t="s">
        <v>153</v>
      </c>
      <c r="T70" s="266" t="s">
        <v>695</v>
      </c>
      <c r="U70" s="280" t="s">
        <v>757</v>
      </c>
      <c r="V70" s="281" t="s">
        <v>685</v>
      </c>
      <c r="W70" s="261">
        <v>1</v>
      </c>
      <c r="X70" s="269">
        <v>1</v>
      </c>
      <c r="Y70" s="185" t="s">
        <v>758</v>
      </c>
      <c r="Z70" s="185" t="s">
        <v>759</v>
      </c>
      <c r="AA70" s="139" t="s">
        <v>153</v>
      </c>
      <c r="AB70" s="139" t="s">
        <v>153</v>
      </c>
      <c r="AC70" s="140" t="s">
        <v>699</v>
      </c>
      <c r="AD70" s="141" t="s">
        <v>760</v>
      </c>
      <c r="AE70" s="141" t="s">
        <v>687</v>
      </c>
      <c r="AF70" s="242">
        <v>1</v>
      </c>
      <c r="AG70" s="243">
        <v>1</v>
      </c>
    </row>
    <row r="71" spans="1:33" ht="183" customHeight="1">
      <c r="A71" s="553"/>
      <c r="B71" s="553"/>
      <c r="C71" s="553"/>
      <c r="D71" s="261">
        <v>4.2</v>
      </c>
      <c r="E71" s="273" t="s">
        <v>761</v>
      </c>
      <c r="F71" s="262" t="s">
        <v>762</v>
      </c>
      <c r="G71" s="262" t="s">
        <v>763</v>
      </c>
      <c r="H71" s="262" t="s">
        <v>764</v>
      </c>
      <c r="I71" s="349" t="s">
        <v>350</v>
      </c>
      <c r="J71" s="262" t="s">
        <v>350</v>
      </c>
      <c r="K71" s="263">
        <v>44972</v>
      </c>
      <c r="L71" s="264">
        <v>45260</v>
      </c>
      <c r="M71" s="277">
        <v>0.5</v>
      </c>
      <c r="N71" s="278">
        <v>0.2</v>
      </c>
      <c r="O71" s="278">
        <v>0.3</v>
      </c>
      <c r="P71" s="266" t="s">
        <v>765</v>
      </c>
      <c r="Q71" s="279" t="s">
        <v>766</v>
      </c>
      <c r="R71" s="279" t="s">
        <v>767</v>
      </c>
      <c r="S71" s="279" t="s">
        <v>153</v>
      </c>
      <c r="T71" s="266" t="s">
        <v>695</v>
      </c>
      <c r="U71" s="280" t="s">
        <v>768</v>
      </c>
      <c r="V71" s="281" t="s">
        <v>685</v>
      </c>
      <c r="W71" s="261">
        <v>1</v>
      </c>
      <c r="X71" s="269">
        <v>1</v>
      </c>
      <c r="Y71" s="185" t="s">
        <v>769</v>
      </c>
      <c r="Z71" s="185" t="s">
        <v>770</v>
      </c>
      <c r="AA71" s="139" t="s">
        <v>153</v>
      </c>
      <c r="AB71" s="139" t="s">
        <v>153</v>
      </c>
      <c r="AC71" s="140" t="s">
        <v>699</v>
      </c>
      <c r="AD71" s="141" t="s">
        <v>771</v>
      </c>
      <c r="AE71" s="141" t="s">
        <v>687</v>
      </c>
      <c r="AF71" s="242">
        <v>1</v>
      </c>
      <c r="AG71" s="243">
        <v>1</v>
      </c>
    </row>
    <row r="72" spans="1:33" ht="169.5" customHeight="1">
      <c r="A72" s="553"/>
      <c r="B72" s="553"/>
      <c r="C72" s="554"/>
      <c r="D72" s="261">
        <v>4.3</v>
      </c>
      <c r="E72" s="262" t="s">
        <v>772</v>
      </c>
      <c r="F72" s="350" t="s">
        <v>773</v>
      </c>
      <c r="G72" s="350" t="s">
        <v>774</v>
      </c>
      <c r="H72" s="350" t="s">
        <v>775</v>
      </c>
      <c r="I72" s="262" t="s">
        <v>350</v>
      </c>
      <c r="J72" s="262" t="s">
        <v>618</v>
      </c>
      <c r="K72" s="351">
        <v>44972</v>
      </c>
      <c r="L72" s="264">
        <v>45260</v>
      </c>
      <c r="M72" s="352">
        <v>0.5</v>
      </c>
      <c r="N72" s="278">
        <v>0.25</v>
      </c>
      <c r="O72" s="278">
        <v>0.25</v>
      </c>
      <c r="P72" s="266" t="s">
        <v>776</v>
      </c>
      <c r="Q72" s="266" t="s">
        <v>777</v>
      </c>
      <c r="R72" s="279" t="s">
        <v>153</v>
      </c>
      <c r="S72" s="279" t="s">
        <v>153</v>
      </c>
      <c r="T72" s="266" t="s">
        <v>695</v>
      </c>
      <c r="U72" s="280" t="s">
        <v>778</v>
      </c>
      <c r="V72" s="281" t="s">
        <v>685</v>
      </c>
      <c r="W72" s="261">
        <v>1</v>
      </c>
      <c r="X72" s="269">
        <v>1</v>
      </c>
      <c r="Y72" s="185" t="s">
        <v>779</v>
      </c>
      <c r="Z72" s="185" t="s">
        <v>780</v>
      </c>
      <c r="AA72" s="139" t="s">
        <v>153</v>
      </c>
      <c r="AB72" s="139" t="s">
        <v>153</v>
      </c>
      <c r="AC72" s="140" t="s">
        <v>699</v>
      </c>
      <c r="AD72" s="141" t="s">
        <v>781</v>
      </c>
      <c r="AE72" s="141" t="s">
        <v>687</v>
      </c>
      <c r="AF72" s="242">
        <v>1</v>
      </c>
      <c r="AG72" s="243">
        <v>1</v>
      </c>
    </row>
    <row r="73" spans="1:33" ht="282" customHeight="1">
      <c r="A73" s="553"/>
      <c r="B73" s="553"/>
      <c r="C73" s="568" t="s">
        <v>49</v>
      </c>
      <c r="D73" s="261">
        <v>5.0999999999999996</v>
      </c>
      <c r="E73" s="353" t="s">
        <v>782</v>
      </c>
      <c r="F73" s="262" t="s">
        <v>783</v>
      </c>
      <c r="G73" s="262" t="s">
        <v>784</v>
      </c>
      <c r="H73" s="262" t="s">
        <v>785</v>
      </c>
      <c r="I73" s="262" t="s">
        <v>350</v>
      </c>
      <c r="J73" s="262" t="s">
        <v>350</v>
      </c>
      <c r="K73" s="263">
        <v>45019</v>
      </c>
      <c r="L73" s="264">
        <v>45289</v>
      </c>
      <c r="M73" s="277">
        <v>0.15</v>
      </c>
      <c r="N73" s="278">
        <v>0.25</v>
      </c>
      <c r="O73" s="278">
        <v>0.6</v>
      </c>
      <c r="P73" s="266" t="s">
        <v>786</v>
      </c>
      <c r="Q73" s="266" t="s">
        <v>787</v>
      </c>
      <c r="R73" s="279" t="s">
        <v>153</v>
      </c>
      <c r="S73" s="279" t="s">
        <v>153</v>
      </c>
      <c r="T73" s="266" t="s">
        <v>695</v>
      </c>
      <c r="U73" s="280" t="s">
        <v>788</v>
      </c>
      <c r="V73" s="281" t="s">
        <v>685</v>
      </c>
      <c r="W73" s="261">
        <v>1</v>
      </c>
      <c r="X73" s="269">
        <v>1</v>
      </c>
      <c r="Y73" s="185" t="s">
        <v>789</v>
      </c>
      <c r="Z73" s="185" t="s">
        <v>790</v>
      </c>
      <c r="AA73" s="139" t="s">
        <v>153</v>
      </c>
      <c r="AB73" s="139" t="s">
        <v>153</v>
      </c>
      <c r="AC73" s="140" t="s">
        <v>492</v>
      </c>
      <c r="AD73" s="141" t="s">
        <v>791</v>
      </c>
      <c r="AE73" s="141" t="s">
        <v>792</v>
      </c>
      <c r="AF73" s="242">
        <v>1</v>
      </c>
      <c r="AG73" s="243">
        <v>1</v>
      </c>
    </row>
    <row r="74" spans="1:33" ht="99" customHeight="1">
      <c r="A74" s="553"/>
      <c r="B74" s="553"/>
      <c r="C74" s="554"/>
      <c r="D74" s="261">
        <v>5.2</v>
      </c>
      <c r="E74" s="262" t="s">
        <v>793</v>
      </c>
      <c r="F74" s="262" t="s">
        <v>794</v>
      </c>
      <c r="G74" s="262" t="s">
        <v>710</v>
      </c>
      <c r="H74" s="262" t="s">
        <v>710</v>
      </c>
      <c r="I74" s="262" t="s">
        <v>350</v>
      </c>
      <c r="J74" s="262" t="s">
        <v>795</v>
      </c>
      <c r="K74" s="263">
        <v>45079</v>
      </c>
      <c r="L74" s="264">
        <v>45275</v>
      </c>
      <c r="M74" s="277">
        <v>0.25</v>
      </c>
      <c r="N74" s="278">
        <v>0.75</v>
      </c>
      <c r="O74" s="261"/>
      <c r="P74" s="266" t="s">
        <v>796</v>
      </c>
      <c r="Q74" s="266" t="s">
        <v>797</v>
      </c>
      <c r="R74" s="279" t="s">
        <v>153</v>
      </c>
      <c r="S74" s="279" t="s">
        <v>153</v>
      </c>
      <c r="T74" s="266" t="s">
        <v>695</v>
      </c>
      <c r="U74" s="280" t="s">
        <v>798</v>
      </c>
      <c r="V74" s="281" t="s">
        <v>685</v>
      </c>
      <c r="W74" s="261">
        <v>1</v>
      </c>
      <c r="X74" s="269">
        <v>1</v>
      </c>
      <c r="Y74" s="185" t="s">
        <v>475</v>
      </c>
      <c r="Z74" s="185" t="s">
        <v>475</v>
      </c>
      <c r="AA74" s="139" t="s">
        <v>145</v>
      </c>
      <c r="AB74" s="139" t="s">
        <v>145</v>
      </c>
      <c r="AC74" s="140" t="s">
        <v>145</v>
      </c>
      <c r="AD74" s="141" t="s">
        <v>708</v>
      </c>
      <c r="AE74" s="141" t="s">
        <v>687</v>
      </c>
      <c r="AF74" s="274">
        <v>0</v>
      </c>
      <c r="AG74" s="274">
        <v>0</v>
      </c>
    </row>
    <row r="75" spans="1:33" ht="97.5" customHeight="1">
      <c r="A75" s="553"/>
      <c r="B75" s="554"/>
      <c r="C75" s="354" t="s">
        <v>799</v>
      </c>
      <c r="D75" s="279">
        <v>6.1</v>
      </c>
      <c r="E75" s="266" t="s">
        <v>800</v>
      </c>
      <c r="F75" s="266" t="s">
        <v>801</v>
      </c>
      <c r="G75" s="266" t="s">
        <v>802</v>
      </c>
      <c r="H75" s="266" t="s">
        <v>803</v>
      </c>
      <c r="I75" s="266" t="s">
        <v>804</v>
      </c>
      <c r="J75" s="279"/>
      <c r="K75" s="355">
        <v>44927</v>
      </c>
      <c r="L75" s="356">
        <v>45291</v>
      </c>
      <c r="M75" s="261"/>
      <c r="N75" s="278">
        <v>0.5</v>
      </c>
      <c r="O75" s="278">
        <v>0.5</v>
      </c>
      <c r="P75" s="266" t="s">
        <v>805</v>
      </c>
      <c r="Q75" s="279" t="s">
        <v>806</v>
      </c>
      <c r="R75" s="279" t="s">
        <v>153</v>
      </c>
      <c r="S75" s="279" t="s">
        <v>153</v>
      </c>
      <c r="T75" s="266" t="s">
        <v>695</v>
      </c>
      <c r="U75" s="357" t="s">
        <v>807</v>
      </c>
      <c r="V75" s="281" t="s">
        <v>685</v>
      </c>
      <c r="W75" s="261">
        <v>1</v>
      </c>
      <c r="X75" s="269">
        <v>1</v>
      </c>
      <c r="Y75" s="137" t="s">
        <v>808</v>
      </c>
      <c r="Z75" s="137" t="s">
        <v>809</v>
      </c>
      <c r="AA75" s="139" t="s">
        <v>153</v>
      </c>
      <c r="AB75" s="139" t="s">
        <v>153</v>
      </c>
      <c r="AC75" s="140" t="s">
        <v>810</v>
      </c>
      <c r="AD75" s="141" t="s">
        <v>811</v>
      </c>
      <c r="AE75" s="141" t="s">
        <v>687</v>
      </c>
      <c r="AF75" s="242">
        <v>1</v>
      </c>
      <c r="AG75" s="243">
        <v>1</v>
      </c>
    </row>
    <row r="76" spans="1:33" ht="45" hidden="1" customHeight="1">
      <c r="A76" s="553"/>
      <c r="B76" s="218"/>
      <c r="C76" s="219"/>
      <c r="D76" s="220"/>
      <c r="E76" s="218"/>
      <c r="F76" s="218"/>
      <c r="G76" s="218"/>
      <c r="H76" s="218"/>
      <c r="I76" s="218"/>
      <c r="J76" s="218"/>
      <c r="K76" s="221"/>
      <c r="L76" s="221"/>
      <c r="M76" s="222"/>
      <c r="N76" s="223"/>
      <c r="O76" s="223"/>
      <c r="P76" s="224"/>
      <c r="Q76" s="220"/>
      <c r="R76" s="220"/>
      <c r="S76" s="220"/>
      <c r="T76" s="220"/>
      <c r="U76" s="225" t="s">
        <v>499</v>
      </c>
      <c r="V76" s="226"/>
      <c r="W76" s="227">
        <f t="shared" ref="W76:X76" si="5">SUM(W61:W75)</f>
        <v>13</v>
      </c>
      <c r="X76" s="228">
        <f t="shared" si="5"/>
        <v>13</v>
      </c>
      <c r="Y76" s="225" t="s">
        <v>812</v>
      </c>
      <c r="Z76" s="226"/>
      <c r="AA76" s="220"/>
      <c r="AB76" s="220"/>
      <c r="AC76" s="224"/>
      <c r="AD76" s="141"/>
      <c r="AE76" s="141"/>
      <c r="AF76" s="219">
        <f t="shared" ref="AF76:AG76" si="6">SUM(AF61:AF75)</f>
        <v>8</v>
      </c>
      <c r="AG76" s="259">
        <f t="shared" si="6"/>
        <v>7.75</v>
      </c>
    </row>
    <row r="77" spans="1:33" ht="333" customHeight="1">
      <c r="A77" s="553"/>
      <c r="B77" s="579" t="s">
        <v>813</v>
      </c>
      <c r="C77" s="579" t="s">
        <v>53</v>
      </c>
      <c r="D77" s="358">
        <v>1.1000000000000001</v>
      </c>
      <c r="E77" s="359" t="s">
        <v>814</v>
      </c>
      <c r="F77" s="360" t="s">
        <v>815</v>
      </c>
      <c r="G77" s="360" t="s">
        <v>816</v>
      </c>
      <c r="H77" s="360" t="s">
        <v>817</v>
      </c>
      <c r="I77" s="361" t="s">
        <v>818</v>
      </c>
      <c r="J77" s="361" t="s">
        <v>819</v>
      </c>
      <c r="K77" s="362">
        <v>44972</v>
      </c>
      <c r="L77" s="362">
        <v>45260</v>
      </c>
      <c r="M77" s="363">
        <v>0.35</v>
      </c>
      <c r="N77" s="363">
        <v>0.35</v>
      </c>
      <c r="O77" s="363">
        <v>0.3</v>
      </c>
      <c r="P77" s="361" t="s">
        <v>820</v>
      </c>
      <c r="Q77" s="364" t="s">
        <v>821</v>
      </c>
      <c r="R77" s="229" t="s">
        <v>153</v>
      </c>
      <c r="S77" s="229" t="s">
        <v>153</v>
      </c>
      <c r="T77" s="245" t="s">
        <v>251</v>
      </c>
      <c r="U77" s="365" t="s">
        <v>822</v>
      </c>
      <c r="V77" s="365" t="s">
        <v>823</v>
      </c>
      <c r="W77" s="366">
        <v>0</v>
      </c>
      <c r="X77" s="367">
        <v>0</v>
      </c>
      <c r="Y77" s="137" t="s">
        <v>824</v>
      </c>
      <c r="Z77" s="137" t="s">
        <v>825</v>
      </c>
      <c r="AA77" s="140" t="s">
        <v>153</v>
      </c>
      <c r="AB77" s="140" t="s">
        <v>153</v>
      </c>
      <c r="AC77" s="140" t="s">
        <v>826</v>
      </c>
      <c r="AD77" s="141" t="s">
        <v>827</v>
      </c>
      <c r="AE77" s="141" t="s">
        <v>511</v>
      </c>
      <c r="AF77" s="239">
        <v>0.3</v>
      </c>
      <c r="AG77" s="240">
        <v>0.3</v>
      </c>
    </row>
    <row r="78" spans="1:33" ht="383.25" customHeight="1">
      <c r="A78" s="553"/>
      <c r="B78" s="553"/>
      <c r="C78" s="553"/>
      <c r="D78" s="358">
        <v>1.2</v>
      </c>
      <c r="E78" s="360" t="s">
        <v>828</v>
      </c>
      <c r="F78" s="360" t="s">
        <v>829</v>
      </c>
      <c r="G78" s="360" t="s">
        <v>829</v>
      </c>
      <c r="H78" s="360" t="s">
        <v>830</v>
      </c>
      <c r="I78" s="231" t="s">
        <v>208</v>
      </c>
      <c r="J78" s="360" t="s">
        <v>208</v>
      </c>
      <c r="K78" s="362">
        <v>44927</v>
      </c>
      <c r="L78" s="362">
        <v>45291</v>
      </c>
      <c r="M78" s="368">
        <v>1</v>
      </c>
      <c r="N78" s="369">
        <v>1</v>
      </c>
      <c r="O78" s="369">
        <v>1</v>
      </c>
      <c r="P78" s="361" t="s">
        <v>831</v>
      </c>
      <c r="Q78" s="361" t="s">
        <v>832</v>
      </c>
      <c r="R78" s="229" t="s">
        <v>153</v>
      </c>
      <c r="S78" s="229" t="s">
        <v>153</v>
      </c>
      <c r="T78" s="245" t="s">
        <v>251</v>
      </c>
      <c r="U78" s="370" t="s">
        <v>833</v>
      </c>
      <c r="V78" s="371" t="s">
        <v>834</v>
      </c>
      <c r="W78" s="366">
        <v>1</v>
      </c>
      <c r="X78" s="367">
        <v>1</v>
      </c>
      <c r="Y78" s="137" t="s">
        <v>835</v>
      </c>
      <c r="Z78" s="195" t="s">
        <v>836</v>
      </c>
      <c r="AA78" s="139" t="s">
        <v>153</v>
      </c>
      <c r="AB78" s="139" t="s">
        <v>153</v>
      </c>
      <c r="AC78" s="140" t="s">
        <v>837</v>
      </c>
      <c r="AD78" s="141" t="s">
        <v>838</v>
      </c>
      <c r="AE78" s="141" t="s">
        <v>511</v>
      </c>
      <c r="AF78" s="242">
        <v>1</v>
      </c>
      <c r="AG78" s="243">
        <v>1</v>
      </c>
    </row>
    <row r="79" spans="1:33" ht="408" customHeight="1">
      <c r="A79" s="553"/>
      <c r="B79" s="553"/>
      <c r="C79" s="554"/>
      <c r="D79" s="369">
        <v>1.3</v>
      </c>
      <c r="E79" s="360" t="s">
        <v>839</v>
      </c>
      <c r="F79" s="360" t="s">
        <v>840</v>
      </c>
      <c r="G79" s="360" t="s">
        <v>841</v>
      </c>
      <c r="H79" s="360" t="s">
        <v>842</v>
      </c>
      <c r="I79" s="360" t="s">
        <v>350</v>
      </c>
      <c r="J79" s="360" t="s">
        <v>843</v>
      </c>
      <c r="K79" s="362">
        <v>44930</v>
      </c>
      <c r="L79" s="372">
        <v>45265</v>
      </c>
      <c r="M79" s="373" t="s">
        <v>844</v>
      </c>
      <c r="N79" s="374" t="s">
        <v>845</v>
      </c>
      <c r="O79" s="369">
        <v>1</v>
      </c>
      <c r="P79" s="361" t="s">
        <v>846</v>
      </c>
      <c r="Q79" s="361" t="s">
        <v>847</v>
      </c>
      <c r="R79" s="229" t="s">
        <v>153</v>
      </c>
      <c r="S79" s="229" t="s">
        <v>153</v>
      </c>
      <c r="T79" s="245" t="s">
        <v>251</v>
      </c>
      <c r="U79" s="375" t="s">
        <v>848</v>
      </c>
      <c r="V79" s="371" t="s">
        <v>849</v>
      </c>
      <c r="W79" s="366">
        <v>3</v>
      </c>
      <c r="X79" s="367">
        <v>7</v>
      </c>
      <c r="Y79" s="185" t="s">
        <v>850</v>
      </c>
      <c r="Z79" s="185" t="s">
        <v>851</v>
      </c>
      <c r="AA79" s="139" t="s">
        <v>153</v>
      </c>
      <c r="AB79" s="139" t="s">
        <v>153</v>
      </c>
      <c r="AC79" s="140" t="s">
        <v>852</v>
      </c>
      <c r="AD79" s="141" t="s">
        <v>853</v>
      </c>
      <c r="AE79" s="141" t="s">
        <v>511</v>
      </c>
      <c r="AF79" s="242">
        <v>1</v>
      </c>
      <c r="AG79" s="243">
        <v>1</v>
      </c>
    </row>
    <row r="80" spans="1:33" ht="409.6" customHeight="1">
      <c r="A80" s="553"/>
      <c r="B80" s="554"/>
      <c r="C80" s="376" t="s">
        <v>54</v>
      </c>
      <c r="D80" s="369">
        <v>2.1</v>
      </c>
      <c r="E80" s="360" t="s">
        <v>854</v>
      </c>
      <c r="F80" s="231" t="s">
        <v>855</v>
      </c>
      <c r="G80" s="231" t="s">
        <v>856</v>
      </c>
      <c r="H80" s="231" t="s">
        <v>857</v>
      </c>
      <c r="I80" s="231" t="s">
        <v>350</v>
      </c>
      <c r="J80" s="231" t="s">
        <v>350</v>
      </c>
      <c r="K80" s="232">
        <v>44928</v>
      </c>
      <c r="L80" s="377">
        <v>45291</v>
      </c>
      <c r="M80" s="252" t="s">
        <v>858</v>
      </c>
      <c r="N80" s="255" t="s">
        <v>859</v>
      </c>
      <c r="O80" s="255" t="s">
        <v>860</v>
      </c>
      <c r="P80" s="245" t="s">
        <v>861</v>
      </c>
      <c r="Q80" s="245" t="s">
        <v>862</v>
      </c>
      <c r="R80" s="229" t="s">
        <v>153</v>
      </c>
      <c r="S80" s="229" t="s">
        <v>153</v>
      </c>
      <c r="T80" s="245" t="s">
        <v>251</v>
      </c>
      <c r="U80" s="371" t="s">
        <v>863</v>
      </c>
      <c r="V80" s="371" t="s">
        <v>864</v>
      </c>
      <c r="W80" s="366">
        <v>0.73</v>
      </c>
      <c r="X80" s="367">
        <v>0.82</v>
      </c>
      <c r="Y80" s="185" t="s">
        <v>865</v>
      </c>
      <c r="Z80" s="185" t="s">
        <v>866</v>
      </c>
      <c r="AA80" s="139" t="s">
        <v>153</v>
      </c>
      <c r="AB80" s="139" t="s">
        <v>153</v>
      </c>
      <c r="AC80" s="140" t="s">
        <v>852</v>
      </c>
      <c r="AD80" s="141" t="s">
        <v>867</v>
      </c>
      <c r="AE80" s="141" t="s">
        <v>511</v>
      </c>
      <c r="AF80" s="242">
        <v>0.27</v>
      </c>
      <c r="AG80" s="243">
        <v>0.27</v>
      </c>
    </row>
    <row r="81" spans="1:33" ht="46.5" hidden="1" customHeight="1">
      <c r="A81" s="553"/>
      <c r="B81" s="218"/>
      <c r="C81" s="219"/>
      <c r="D81" s="220"/>
      <c r="E81" s="218"/>
      <c r="F81" s="218"/>
      <c r="G81" s="218"/>
      <c r="H81" s="218"/>
      <c r="I81" s="218"/>
      <c r="J81" s="218"/>
      <c r="K81" s="221"/>
      <c r="L81" s="221"/>
      <c r="M81" s="222"/>
      <c r="N81" s="223"/>
      <c r="O81" s="223"/>
      <c r="P81" s="224"/>
      <c r="Q81" s="220"/>
      <c r="R81" s="220"/>
      <c r="S81" s="220"/>
      <c r="T81" s="220"/>
      <c r="U81" s="225" t="s">
        <v>499</v>
      </c>
      <c r="V81" s="226"/>
      <c r="W81" s="227">
        <f t="shared" ref="W81:X81" si="7">SUM(W77:W80)</f>
        <v>4.7300000000000004</v>
      </c>
      <c r="X81" s="228">
        <f t="shared" si="7"/>
        <v>8.82</v>
      </c>
      <c r="Y81" s="225"/>
      <c r="Z81" s="226"/>
      <c r="AA81" s="220"/>
      <c r="AB81" s="220"/>
      <c r="AC81" s="224"/>
      <c r="AD81" s="141"/>
      <c r="AE81" s="141"/>
      <c r="AF81" s="378">
        <v>2.57</v>
      </c>
      <c r="AG81" s="378">
        <v>2.57</v>
      </c>
    </row>
    <row r="82" spans="1:33" ht="138.75" customHeight="1">
      <c r="A82" s="553"/>
      <c r="B82" s="586" t="s">
        <v>868</v>
      </c>
      <c r="C82" s="379" t="s">
        <v>56</v>
      </c>
      <c r="D82" s="380">
        <v>1.1000000000000001</v>
      </c>
      <c r="E82" s="381" t="s">
        <v>869</v>
      </c>
      <c r="F82" s="379" t="s">
        <v>870</v>
      </c>
      <c r="G82" s="379" t="s">
        <v>870</v>
      </c>
      <c r="H82" s="379" t="s">
        <v>870</v>
      </c>
      <c r="I82" s="379" t="s">
        <v>208</v>
      </c>
      <c r="J82" s="382"/>
      <c r="K82" s="383">
        <v>44927</v>
      </c>
      <c r="L82" s="383">
        <v>45290</v>
      </c>
      <c r="M82" s="384">
        <v>0.33329999999999999</v>
      </c>
      <c r="N82" s="384">
        <v>0.33329999999999999</v>
      </c>
      <c r="O82" s="384">
        <v>0.33329999999999999</v>
      </c>
      <c r="P82" s="380" t="s">
        <v>871</v>
      </c>
      <c r="Q82" s="385" t="s">
        <v>872</v>
      </c>
      <c r="R82" s="380" t="s">
        <v>153</v>
      </c>
      <c r="S82" s="380" t="s">
        <v>153</v>
      </c>
      <c r="T82" s="381" t="s">
        <v>873</v>
      </c>
      <c r="U82" s="386" t="s">
        <v>874</v>
      </c>
      <c r="V82" s="386" t="s">
        <v>875</v>
      </c>
      <c r="W82" s="387">
        <v>0.33</v>
      </c>
      <c r="X82" s="388">
        <v>0.33</v>
      </c>
      <c r="Y82" s="137" t="s">
        <v>876</v>
      </c>
      <c r="Z82" s="167" t="s">
        <v>872</v>
      </c>
      <c r="AA82" s="139" t="s">
        <v>153</v>
      </c>
      <c r="AB82" s="139" t="s">
        <v>153</v>
      </c>
      <c r="AC82" s="140" t="s">
        <v>877</v>
      </c>
      <c r="AD82" s="141" t="s">
        <v>878</v>
      </c>
      <c r="AE82" s="141" t="s">
        <v>879</v>
      </c>
      <c r="AF82" s="239">
        <v>0</v>
      </c>
      <c r="AG82" s="240">
        <v>0</v>
      </c>
    </row>
    <row r="83" spans="1:33" ht="264.75" customHeight="1">
      <c r="A83" s="553"/>
      <c r="B83" s="553"/>
      <c r="C83" s="379" t="s">
        <v>880</v>
      </c>
      <c r="D83" s="382">
        <v>2.1</v>
      </c>
      <c r="E83" s="389" t="s">
        <v>881</v>
      </c>
      <c r="F83" s="390" t="s">
        <v>882</v>
      </c>
      <c r="G83" s="390" t="s">
        <v>883</v>
      </c>
      <c r="H83" s="390" t="s">
        <v>884</v>
      </c>
      <c r="I83" s="390" t="s">
        <v>885</v>
      </c>
      <c r="J83" s="390" t="s">
        <v>886</v>
      </c>
      <c r="K83" s="391">
        <v>45002</v>
      </c>
      <c r="L83" s="392">
        <v>45229</v>
      </c>
      <c r="M83" s="393">
        <v>0.25</v>
      </c>
      <c r="N83" s="394">
        <v>0.75</v>
      </c>
      <c r="O83" s="382"/>
      <c r="P83" s="381" t="s">
        <v>887</v>
      </c>
      <c r="Q83" s="381" t="s">
        <v>888</v>
      </c>
      <c r="R83" s="380"/>
      <c r="S83" s="380"/>
      <c r="T83" s="380"/>
      <c r="U83" s="386" t="s">
        <v>889</v>
      </c>
      <c r="V83" s="386" t="s">
        <v>374</v>
      </c>
      <c r="W83" s="387">
        <v>1</v>
      </c>
      <c r="X83" s="388">
        <v>2</v>
      </c>
      <c r="Y83" s="185" t="s">
        <v>475</v>
      </c>
      <c r="Z83" s="185" t="s">
        <v>475</v>
      </c>
      <c r="AA83" s="139" t="s">
        <v>145</v>
      </c>
      <c r="AB83" s="139" t="s">
        <v>145</v>
      </c>
      <c r="AC83" s="140" t="s">
        <v>145</v>
      </c>
      <c r="AD83" s="141" t="s">
        <v>708</v>
      </c>
      <c r="AE83" s="141" t="s">
        <v>687</v>
      </c>
      <c r="AF83" s="274">
        <v>0</v>
      </c>
      <c r="AG83" s="274">
        <v>0</v>
      </c>
    </row>
    <row r="84" spans="1:33" ht="336" customHeight="1">
      <c r="A84" s="553"/>
      <c r="B84" s="553"/>
      <c r="C84" s="586" t="s">
        <v>57</v>
      </c>
      <c r="D84" s="380">
        <v>3.1</v>
      </c>
      <c r="E84" s="395" t="s">
        <v>890</v>
      </c>
      <c r="F84" s="382" t="s">
        <v>891</v>
      </c>
      <c r="G84" s="382" t="s">
        <v>892</v>
      </c>
      <c r="H84" s="382" t="s">
        <v>893</v>
      </c>
      <c r="I84" s="390" t="s">
        <v>208</v>
      </c>
      <c r="J84" s="382"/>
      <c r="K84" s="383">
        <v>44927</v>
      </c>
      <c r="L84" s="383">
        <v>45290</v>
      </c>
      <c r="M84" s="384">
        <v>0.33329999999999999</v>
      </c>
      <c r="N84" s="384">
        <v>0.33329999999999999</v>
      </c>
      <c r="O84" s="384">
        <v>0.33329999999999999</v>
      </c>
      <c r="P84" s="380" t="s">
        <v>894</v>
      </c>
      <c r="Q84" s="381" t="s">
        <v>895</v>
      </c>
      <c r="R84" s="380" t="s">
        <v>153</v>
      </c>
      <c r="S84" s="380" t="s">
        <v>153</v>
      </c>
      <c r="T84" s="381" t="s">
        <v>251</v>
      </c>
      <c r="U84" s="396" t="s">
        <v>896</v>
      </c>
      <c r="V84" s="386" t="s">
        <v>897</v>
      </c>
      <c r="W84" s="387">
        <v>0.33</v>
      </c>
      <c r="X84" s="388">
        <v>0.33</v>
      </c>
      <c r="Y84" s="137" t="s">
        <v>898</v>
      </c>
      <c r="Z84" s="167" t="s">
        <v>899</v>
      </c>
      <c r="AA84" s="139" t="s">
        <v>153</v>
      </c>
      <c r="AB84" s="139" t="s">
        <v>153</v>
      </c>
      <c r="AC84" s="140" t="s">
        <v>900</v>
      </c>
      <c r="AD84" s="141" t="s">
        <v>901</v>
      </c>
      <c r="AE84" s="141" t="s">
        <v>902</v>
      </c>
      <c r="AF84" s="242">
        <v>1</v>
      </c>
      <c r="AG84" s="243">
        <v>1</v>
      </c>
    </row>
    <row r="85" spans="1:33" ht="216" customHeight="1">
      <c r="A85" s="553"/>
      <c r="B85" s="553"/>
      <c r="C85" s="554"/>
      <c r="D85" s="380">
        <v>3.2</v>
      </c>
      <c r="E85" s="381" t="s">
        <v>903</v>
      </c>
      <c r="F85" s="382" t="s">
        <v>891</v>
      </c>
      <c r="G85" s="382" t="s">
        <v>892</v>
      </c>
      <c r="H85" s="382" t="s">
        <v>893</v>
      </c>
      <c r="I85" s="390" t="s">
        <v>208</v>
      </c>
      <c r="J85" s="382"/>
      <c r="K85" s="383">
        <v>44927</v>
      </c>
      <c r="L85" s="383">
        <v>45290</v>
      </c>
      <c r="M85" s="384">
        <v>0.33329999999999999</v>
      </c>
      <c r="N85" s="384">
        <v>0.33329999999999999</v>
      </c>
      <c r="O85" s="384">
        <v>0.33329999999999999</v>
      </c>
      <c r="P85" s="381" t="s">
        <v>904</v>
      </c>
      <c r="Q85" s="381" t="s">
        <v>905</v>
      </c>
      <c r="R85" s="380" t="s">
        <v>153</v>
      </c>
      <c r="S85" s="380" t="s">
        <v>153</v>
      </c>
      <c r="T85" s="381" t="s">
        <v>251</v>
      </c>
      <c r="U85" s="396" t="s">
        <v>906</v>
      </c>
      <c r="V85" s="386" t="s">
        <v>897</v>
      </c>
      <c r="W85" s="387">
        <v>0.33</v>
      </c>
      <c r="X85" s="388">
        <v>0.33</v>
      </c>
      <c r="Y85" s="137" t="s">
        <v>907</v>
      </c>
      <c r="Z85" s="167" t="s">
        <v>908</v>
      </c>
      <c r="AA85" s="139" t="s">
        <v>153</v>
      </c>
      <c r="AB85" s="139" t="s">
        <v>153</v>
      </c>
      <c r="AC85" s="140" t="s">
        <v>909</v>
      </c>
      <c r="AD85" s="141" t="s">
        <v>910</v>
      </c>
      <c r="AE85" s="141" t="s">
        <v>911</v>
      </c>
      <c r="AF85" s="242">
        <v>1</v>
      </c>
      <c r="AG85" s="243">
        <v>1</v>
      </c>
    </row>
    <row r="86" spans="1:33" ht="256.5" customHeight="1">
      <c r="A86" s="553"/>
      <c r="B86" s="554"/>
      <c r="C86" s="379" t="s">
        <v>58</v>
      </c>
      <c r="D86" s="380">
        <v>4.0999999999999996</v>
      </c>
      <c r="E86" s="381" t="s">
        <v>912</v>
      </c>
      <c r="F86" s="379" t="s">
        <v>913</v>
      </c>
      <c r="G86" s="382" t="s">
        <v>914</v>
      </c>
      <c r="H86" s="382" t="s">
        <v>915</v>
      </c>
      <c r="I86" s="379" t="s">
        <v>916</v>
      </c>
      <c r="J86" s="382"/>
      <c r="K86" s="383">
        <v>44927</v>
      </c>
      <c r="L86" s="383">
        <v>45290</v>
      </c>
      <c r="M86" s="382"/>
      <c r="N86" s="394">
        <v>0.5</v>
      </c>
      <c r="O86" s="394">
        <v>0.5</v>
      </c>
      <c r="P86" s="381" t="s">
        <v>917</v>
      </c>
      <c r="Q86" s="380" t="s">
        <v>918</v>
      </c>
      <c r="R86" s="380" t="s">
        <v>153</v>
      </c>
      <c r="S86" s="380" t="s">
        <v>153</v>
      </c>
      <c r="T86" s="381" t="s">
        <v>251</v>
      </c>
      <c r="U86" s="397" t="s">
        <v>919</v>
      </c>
      <c r="V86" s="397" t="s">
        <v>460</v>
      </c>
      <c r="W86" s="398">
        <v>0.5</v>
      </c>
      <c r="X86" s="399">
        <v>0.5</v>
      </c>
      <c r="Y86" s="137" t="s">
        <v>920</v>
      </c>
      <c r="Z86" s="169" t="s">
        <v>921</v>
      </c>
      <c r="AA86" s="139" t="s">
        <v>153</v>
      </c>
      <c r="AB86" s="139" t="s">
        <v>153</v>
      </c>
      <c r="AC86" s="140" t="s">
        <v>922</v>
      </c>
      <c r="AD86" s="141" t="s">
        <v>923</v>
      </c>
      <c r="AE86" s="141" t="s">
        <v>924</v>
      </c>
      <c r="AF86" s="242">
        <v>1</v>
      </c>
      <c r="AG86" s="243">
        <v>1</v>
      </c>
    </row>
    <row r="87" spans="1:33" ht="40.5" hidden="1" customHeight="1">
      <c r="A87" s="553"/>
      <c r="B87" s="218"/>
      <c r="C87" s="219"/>
      <c r="D87" s="220"/>
      <c r="E87" s="218"/>
      <c r="F87" s="218"/>
      <c r="G87" s="218"/>
      <c r="H87" s="218"/>
      <c r="I87" s="218"/>
      <c r="J87" s="218"/>
      <c r="K87" s="221"/>
      <c r="L87" s="221"/>
      <c r="M87" s="222"/>
      <c r="N87" s="223"/>
      <c r="O87" s="223"/>
      <c r="P87" s="224"/>
      <c r="Q87" s="220"/>
      <c r="R87" s="220"/>
      <c r="S87" s="220"/>
      <c r="T87" s="220"/>
      <c r="U87" s="225" t="s">
        <v>499</v>
      </c>
      <c r="V87" s="226"/>
      <c r="W87" s="227">
        <f t="shared" ref="W87:X87" si="8">SUM(W82:W86)</f>
        <v>2.4900000000000002</v>
      </c>
      <c r="X87" s="228">
        <f t="shared" si="8"/>
        <v>3.49</v>
      </c>
      <c r="Y87" s="225"/>
      <c r="Z87" s="226"/>
      <c r="AA87" s="220"/>
      <c r="AB87" s="220"/>
      <c r="AC87" s="224"/>
      <c r="AD87" s="141"/>
      <c r="AE87" s="141"/>
      <c r="AF87" s="219">
        <f t="shared" ref="AF87:AG87" si="9">SUM(AF82:AF86)</f>
        <v>3</v>
      </c>
      <c r="AG87" s="259">
        <f t="shared" si="9"/>
        <v>3</v>
      </c>
    </row>
    <row r="88" spans="1:33" ht="197.25" customHeight="1">
      <c r="A88" s="553"/>
      <c r="B88" s="584" t="s">
        <v>925</v>
      </c>
      <c r="C88" s="400" t="s">
        <v>60</v>
      </c>
      <c r="D88" s="401">
        <v>1.1000000000000001</v>
      </c>
      <c r="E88" s="402" t="s">
        <v>926</v>
      </c>
      <c r="F88" s="403" t="s">
        <v>927</v>
      </c>
      <c r="G88" s="402" t="s">
        <v>928</v>
      </c>
      <c r="H88" s="402" t="s">
        <v>929</v>
      </c>
      <c r="I88" s="402" t="s">
        <v>208</v>
      </c>
      <c r="J88" s="401"/>
      <c r="K88" s="404">
        <v>44927</v>
      </c>
      <c r="L88" s="404">
        <v>45290</v>
      </c>
      <c r="M88" s="405">
        <v>0.33329999999999999</v>
      </c>
      <c r="N88" s="405">
        <v>0.33329999999999999</v>
      </c>
      <c r="O88" s="405">
        <v>0.33329999999999999</v>
      </c>
      <c r="P88" s="402" t="s">
        <v>930</v>
      </c>
      <c r="Q88" s="401" t="s">
        <v>931</v>
      </c>
      <c r="R88" s="401" t="s">
        <v>153</v>
      </c>
      <c r="S88" s="401" t="s">
        <v>153</v>
      </c>
      <c r="T88" s="402" t="s">
        <v>932</v>
      </c>
      <c r="U88" s="406" t="s">
        <v>933</v>
      </c>
      <c r="V88" s="407" t="s">
        <v>934</v>
      </c>
      <c r="W88" s="403">
        <v>1</v>
      </c>
      <c r="X88" s="408">
        <v>1</v>
      </c>
      <c r="Y88" s="137" t="s">
        <v>935</v>
      </c>
      <c r="Z88" s="137" t="s">
        <v>936</v>
      </c>
      <c r="AA88" s="139" t="s">
        <v>173</v>
      </c>
      <c r="AB88" s="139" t="s">
        <v>153</v>
      </c>
      <c r="AC88" s="140" t="s">
        <v>937</v>
      </c>
      <c r="AD88" s="141" t="s">
        <v>938</v>
      </c>
      <c r="AE88" s="141" t="s">
        <v>687</v>
      </c>
      <c r="AF88" s="239">
        <v>1</v>
      </c>
      <c r="AG88" s="240">
        <v>1</v>
      </c>
    </row>
    <row r="89" spans="1:33" ht="99" customHeight="1">
      <c r="A89" s="553"/>
      <c r="B89" s="553"/>
      <c r="C89" s="400" t="s">
        <v>61</v>
      </c>
      <c r="D89" s="401">
        <v>2.1</v>
      </c>
      <c r="E89" s="402" t="s">
        <v>939</v>
      </c>
      <c r="F89" s="402" t="s">
        <v>940</v>
      </c>
      <c r="G89" s="401" t="s">
        <v>941</v>
      </c>
      <c r="H89" s="401" t="s">
        <v>942</v>
      </c>
      <c r="I89" s="402" t="s">
        <v>208</v>
      </c>
      <c r="J89" s="401"/>
      <c r="K89" s="404">
        <v>44927</v>
      </c>
      <c r="L89" s="404">
        <v>45290</v>
      </c>
      <c r="M89" s="403"/>
      <c r="N89" s="409">
        <v>1</v>
      </c>
      <c r="O89" s="403"/>
      <c r="P89" s="402" t="s">
        <v>943</v>
      </c>
      <c r="Q89" s="410" t="s">
        <v>944</v>
      </c>
      <c r="R89" s="401" t="s">
        <v>153</v>
      </c>
      <c r="S89" s="401" t="s">
        <v>153</v>
      </c>
      <c r="T89" s="402" t="s">
        <v>932</v>
      </c>
      <c r="U89" s="406" t="s">
        <v>945</v>
      </c>
      <c r="V89" s="407" t="s">
        <v>934</v>
      </c>
      <c r="W89" s="403">
        <v>1</v>
      </c>
      <c r="X89" s="408">
        <v>1</v>
      </c>
      <c r="Y89" s="137" t="s">
        <v>946</v>
      </c>
      <c r="Z89" s="169" t="s">
        <v>947</v>
      </c>
      <c r="AA89" s="139" t="s">
        <v>145</v>
      </c>
      <c r="AB89" s="139" t="s">
        <v>145</v>
      </c>
      <c r="AC89" s="140" t="s">
        <v>145</v>
      </c>
      <c r="AD89" s="141" t="s">
        <v>948</v>
      </c>
      <c r="AE89" s="141" t="s">
        <v>687</v>
      </c>
      <c r="AF89" s="274">
        <v>0</v>
      </c>
      <c r="AG89" s="274">
        <v>0</v>
      </c>
    </row>
    <row r="90" spans="1:33" ht="99" customHeight="1">
      <c r="A90" s="554"/>
      <c r="B90" s="554"/>
      <c r="C90" s="400" t="s">
        <v>62</v>
      </c>
      <c r="D90" s="401">
        <v>3.1</v>
      </c>
      <c r="E90" s="402" t="s">
        <v>949</v>
      </c>
      <c r="F90" s="402" t="s">
        <v>950</v>
      </c>
      <c r="G90" s="402" t="s">
        <v>951</v>
      </c>
      <c r="H90" s="401" t="s">
        <v>952</v>
      </c>
      <c r="I90" s="402" t="s">
        <v>208</v>
      </c>
      <c r="J90" s="401"/>
      <c r="K90" s="404">
        <v>44927</v>
      </c>
      <c r="L90" s="404">
        <v>45290</v>
      </c>
      <c r="M90" s="403"/>
      <c r="N90" s="409">
        <v>1</v>
      </c>
      <c r="O90" s="409"/>
      <c r="P90" s="402" t="s">
        <v>953</v>
      </c>
      <c r="Q90" s="410" t="s">
        <v>954</v>
      </c>
      <c r="R90" s="401" t="s">
        <v>153</v>
      </c>
      <c r="S90" s="401" t="s">
        <v>153</v>
      </c>
      <c r="T90" s="402" t="s">
        <v>932</v>
      </c>
      <c r="U90" s="406" t="s">
        <v>955</v>
      </c>
      <c r="V90" s="407" t="s">
        <v>934</v>
      </c>
      <c r="W90" s="403">
        <v>1</v>
      </c>
      <c r="X90" s="408">
        <v>1</v>
      </c>
      <c r="Y90" s="137" t="s">
        <v>946</v>
      </c>
      <c r="Z90" s="169" t="s">
        <v>947</v>
      </c>
      <c r="AA90" s="139" t="s">
        <v>145</v>
      </c>
      <c r="AB90" s="139" t="s">
        <v>145</v>
      </c>
      <c r="AC90" s="140" t="s">
        <v>145</v>
      </c>
      <c r="AD90" s="141" t="s">
        <v>948</v>
      </c>
      <c r="AE90" s="141" t="s">
        <v>687</v>
      </c>
      <c r="AF90" s="274">
        <v>0</v>
      </c>
      <c r="AG90" s="274">
        <v>0</v>
      </c>
    </row>
    <row r="91" spans="1:33" ht="39" hidden="1" customHeight="1">
      <c r="A91" s="411"/>
      <c r="B91" s="218"/>
      <c r="C91" s="219"/>
      <c r="D91" s="220"/>
      <c r="E91" s="218"/>
      <c r="F91" s="218"/>
      <c r="G91" s="218"/>
      <c r="H91" s="218"/>
      <c r="I91" s="218"/>
      <c r="J91" s="218"/>
      <c r="K91" s="221"/>
      <c r="L91" s="221"/>
      <c r="M91" s="222"/>
      <c r="N91" s="223"/>
      <c r="O91" s="223"/>
      <c r="P91" s="224"/>
      <c r="Q91" s="220"/>
      <c r="R91" s="220"/>
      <c r="S91" s="220"/>
      <c r="T91" s="220"/>
      <c r="U91" s="225" t="s">
        <v>499</v>
      </c>
      <c r="V91" s="226"/>
      <c r="W91" s="227">
        <f t="shared" ref="W91:X91" si="10">SUM(W88:W90)</f>
        <v>3</v>
      </c>
      <c r="X91" s="228">
        <f t="shared" si="10"/>
        <v>3</v>
      </c>
      <c r="Y91" s="225"/>
      <c r="Z91" s="226"/>
      <c r="AA91" s="220"/>
      <c r="AB91" s="220"/>
      <c r="AC91" s="224"/>
      <c r="AD91" s="141"/>
      <c r="AE91" s="141"/>
      <c r="AF91" s="219">
        <f t="shared" ref="AF91:AG91" si="11">SUM(AF88:AF90)</f>
        <v>1</v>
      </c>
      <c r="AG91" s="259">
        <f t="shared" si="11"/>
        <v>1</v>
      </c>
    </row>
    <row r="92" spans="1:33" ht="99" customHeight="1">
      <c r="A92" s="587" t="s">
        <v>956</v>
      </c>
      <c r="B92" s="585" t="s">
        <v>957</v>
      </c>
      <c r="C92" s="585" t="s">
        <v>64</v>
      </c>
      <c r="D92" s="412">
        <v>1.1000000000000001</v>
      </c>
      <c r="E92" s="413" t="s">
        <v>82</v>
      </c>
      <c r="F92" s="414" t="s">
        <v>958</v>
      </c>
      <c r="G92" s="414" t="s">
        <v>959</v>
      </c>
      <c r="H92" s="414" t="s">
        <v>960</v>
      </c>
      <c r="I92" s="414" t="s">
        <v>961</v>
      </c>
      <c r="J92" s="414" t="s">
        <v>167</v>
      </c>
      <c r="K92" s="415">
        <v>44927</v>
      </c>
      <c r="L92" s="415">
        <v>45290</v>
      </c>
      <c r="M92" s="416">
        <v>1</v>
      </c>
      <c r="N92" s="417">
        <v>1</v>
      </c>
      <c r="O92" s="417">
        <v>1</v>
      </c>
      <c r="P92" s="418" t="s">
        <v>962</v>
      </c>
      <c r="Q92" s="419" t="s">
        <v>963</v>
      </c>
      <c r="R92" s="412" t="s">
        <v>153</v>
      </c>
      <c r="S92" s="412" t="s">
        <v>153</v>
      </c>
      <c r="T92" s="418" t="s">
        <v>251</v>
      </c>
      <c r="U92" s="420" t="s">
        <v>964</v>
      </c>
      <c r="V92" s="420" t="s">
        <v>965</v>
      </c>
      <c r="W92" s="421">
        <v>1</v>
      </c>
      <c r="X92" s="422">
        <v>1</v>
      </c>
      <c r="Y92" s="137" t="s">
        <v>966</v>
      </c>
      <c r="Z92" s="137" t="s">
        <v>967</v>
      </c>
      <c r="AA92" s="139" t="s">
        <v>153</v>
      </c>
      <c r="AB92" s="139" t="s">
        <v>153</v>
      </c>
      <c r="AC92" s="140" t="s">
        <v>968</v>
      </c>
      <c r="AD92" s="141" t="s">
        <v>969</v>
      </c>
      <c r="AE92" s="141" t="s">
        <v>687</v>
      </c>
      <c r="AF92" s="423">
        <v>0</v>
      </c>
      <c r="AG92" s="424">
        <v>0</v>
      </c>
    </row>
    <row r="93" spans="1:33" ht="99" customHeight="1">
      <c r="A93" s="553"/>
      <c r="B93" s="553"/>
      <c r="C93" s="554"/>
      <c r="D93" s="412">
        <v>1.2</v>
      </c>
      <c r="E93" s="425" t="s">
        <v>970</v>
      </c>
      <c r="F93" s="425" t="s">
        <v>971</v>
      </c>
      <c r="G93" s="425" t="s">
        <v>972</v>
      </c>
      <c r="H93" s="425" t="s">
        <v>973</v>
      </c>
      <c r="I93" s="425" t="s">
        <v>961</v>
      </c>
      <c r="J93" s="425" t="s">
        <v>167</v>
      </c>
      <c r="K93" s="415">
        <v>44927</v>
      </c>
      <c r="L93" s="415">
        <v>45290</v>
      </c>
      <c r="M93" s="416">
        <v>0</v>
      </c>
      <c r="N93" s="417">
        <v>0.5</v>
      </c>
      <c r="O93" s="417">
        <v>0.5</v>
      </c>
      <c r="P93" s="418" t="s">
        <v>974</v>
      </c>
      <c r="Q93" s="418" t="s">
        <v>975</v>
      </c>
      <c r="R93" s="412" t="s">
        <v>153</v>
      </c>
      <c r="S93" s="412" t="s">
        <v>153</v>
      </c>
      <c r="T93" s="418" t="s">
        <v>251</v>
      </c>
      <c r="U93" s="420" t="s">
        <v>976</v>
      </c>
      <c r="V93" s="420" t="s">
        <v>977</v>
      </c>
      <c r="W93" s="426">
        <v>1</v>
      </c>
      <c r="X93" s="422">
        <v>0</v>
      </c>
      <c r="Y93" s="137" t="s">
        <v>978</v>
      </c>
      <c r="Z93" s="150" t="s">
        <v>979</v>
      </c>
      <c r="AA93" s="139" t="s">
        <v>153</v>
      </c>
      <c r="AB93" s="139" t="s">
        <v>153</v>
      </c>
      <c r="AC93" s="140" t="s">
        <v>980</v>
      </c>
      <c r="AD93" s="141" t="s">
        <v>981</v>
      </c>
      <c r="AE93" s="141" t="s">
        <v>687</v>
      </c>
      <c r="AF93" s="423">
        <v>1</v>
      </c>
      <c r="AG93" s="424">
        <v>1</v>
      </c>
    </row>
    <row r="94" spans="1:33" ht="99" customHeight="1">
      <c r="A94" s="553"/>
      <c r="B94" s="553"/>
      <c r="C94" s="585" t="s">
        <v>65</v>
      </c>
      <c r="D94" s="412">
        <v>2.1</v>
      </c>
      <c r="E94" s="418" t="s">
        <v>982</v>
      </c>
      <c r="F94" s="418" t="s">
        <v>983</v>
      </c>
      <c r="G94" s="418" t="s">
        <v>983</v>
      </c>
      <c r="H94" s="418" t="s">
        <v>984</v>
      </c>
      <c r="I94" s="425" t="s">
        <v>961</v>
      </c>
      <c r="J94" s="412" t="s">
        <v>985</v>
      </c>
      <c r="K94" s="427">
        <v>44927</v>
      </c>
      <c r="L94" s="427">
        <v>45046</v>
      </c>
      <c r="M94" s="416">
        <v>1</v>
      </c>
      <c r="N94" s="417">
        <v>1</v>
      </c>
      <c r="O94" s="417">
        <v>1</v>
      </c>
      <c r="P94" s="418" t="s">
        <v>986</v>
      </c>
      <c r="Q94" s="418" t="s">
        <v>987</v>
      </c>
      <c r="R94" s="412" t="s">
        <v>153</v>
      </c>
      <c r="S94" s="412" t="s">
        <v>153</v>
      </c>
      <c r="T94" s="418" t="s">
        <v>251</v>
      </c>
      <c r="U94" s="420" t="s">
        <v>988</v>
      </c>
      <c r="V94" s="420" t="s">
        <v>989</v>
      </c>
      <c r="W94" s="421">
        <v>1</v>
      </c>
      <c r="X94" s="422">
        <v>1</v>
      </c>
      <c r="Y94" s="137" t="s">
        <v>990</v>
      </c>
      <c r="Z94" s="169" t="s">
        <v>241</v>
      </c>
      <c r="AA94" s="139" t="s">
        <v>145</v>
      </c>
      <c r="AB94" s="139" t="s">
        <v>145</v>
      </c>
      <c r="AC94" s="140" t="s">
        <v>145</v>
      </c>
      <c r="AD94" s="141" t="s">
        <v>684</v>
      </c>
      <c r="AE94" s="141" t="s">
        <v>687</v>
      </c>
      <c r="AF94" s="423">
        <v>0</v>
      </c>
      <c r="AG94" s="424">
        <v>0</v>
      </c>
    </row>
    <row r="95" spans="1:33" ht="178.5" customHeight="1">
      <c r="A95" s="553"/>
      <c r="B95" s="553"/>
      <c r="C95" s="554"/>
      <c r="D95" s="412">
        <v>2.2000000000000002</v>
      </c>
      <c r="E95" s="418" t="s">
        <v>991</v>
      </c>
      <c r="F95" s="418" t="s">
        <v>992</v>
      </c>
      <c r="G95" s="418" t="s">
        <v>993</v>
      </c>
      <c r="H95" s="412" t="s">
        <v>994</v>
      </c>
      <c r="I95" s="425" t="s">
        <v>961</v>
      </c>
      <c r="J95" s="412" t="s">
        <v>985</v>
      </c>
      <c r="K95" s="427">
        <v>44927</v>
      </c>
      <c r="L95" s="427">
        <v>45290</v>
      </c>
      <c r="M95" s="421"/>
      <c r="N95" s="421">
        <v>1</v>
      </c>
      <c r="O95" s="421">
        <v>1</v>
      </c>
      <c r="P95" s="418" t="s">
        <v>995</v>
      </c>
      <c r="Q95" s="418" t="s">
        <v>996</v>
      </c>
      <c r="R95" s="412" t="s">
        <v>153</v>
      </c>
      <c r="S95" s="412" t="s">
        <v>153</v>
      </c>
      <c r="T95" s="418" t="s">
        <v>251</v>
      </c>
      <c r="U95" s="420" t="s">
        <v>997</v>
      </c>
      <c r="V95" s="420" t="s">
        <v>998</v>
      </c>
      <c r="W95" s="426">
        <v>1</v>
      </c>
      <c r="X95" s="422">
        <v>1</v>
      </c>
      <c r="Y95" s="137" t="s">
        <v>999</v>
      </c>
      <c r="Z95" s="137" t="s">
        <v>996</v>
      </c>
      <c r="AA95" s="139" t="s">
        <v>154</v>
      </c>
      <c r="AB95" s="139" t="s">
        <v>154</v>
      </c>
      <c r="AC95" s="140" t="s">
        <v>1000</v>
      </c>
      <c r="AD95" s="141" t="s">
        <v>1001</v>
      </c>
      <c r="AE95" s="141" t="s">
        <v>1002</v>
      </c>
      <c r="AF95" s="423">
        <v>0</v>
      </c>
      <c r="AG95" s="424">
        <v>0</v>
      </c>
    </row>
    <row r="96" spans="1:33" ht="99" customHeight="1">
      <c r="A96" s="553"/>
      <c r="B96" s="553"/>
      <c r="C96" s="428" t="s">
        <v>66</v>
      </c>
      <c r="D96" s="412">
        <v>1.1000000000000001</v>
      </c>
      <c r="E96" s="418" t="s">
        <v>1003</v>
      </c>
      <c r="F96" s="418" t="s">
        <v>1004</v>
      </c>
      <c r="G96" s="418" t="s">
        <v>1004</v>
      </c>
      <c r="H96" s="418" t="s">
        <v>1004</v>
      </c>
      <c r="I96" s="425" t="s">
        <v>961</v>
      </c>
      <c r="J96" s="412" t="s">
        <v>985</v>
      </c>
      <c r="K96" s="427">
        <v>44927</v>
      </c>
      <c r="L96" s="427">
        <v>45290</v>
      </c>
      <c r="M96" s="421">
        <v>1</v>
      </c>
      <c r="N96" s="421">
        <v>1</v>
      </c>
      <c r="O96" s="421"/>
      <c r="P96" s="418" t="s">
        <v>1005</v>
      </c>
      <c r="Q96" s="418" t="s">
        <v>1006</v>
      </c>
      <c r="R96" s="412" t="s">
        <v>153</v>
      </c>
      <c r="S96" s="412" t="s">
        <v>153</v>
      </c>
      <c r="T96" s="418" t="s">
        <v>251</v>
      </c>
      <c r="U96" s="420" t="s">
        <v>1007</v>
      </c>
      <c r="V96" s="420" t="s">
        <v>1008</v>
      </c>
      <c r="W96" s="426">
        <v>1</v>
      </c>
      <c r="X96" s="429">
        <v>1</v>
      </c>
      <c r="Y96" s="137" t="s">
        <v>145</v>
      </c>
      <c r="Z96" s="169" t="s">
        <v>241</v>
      </c>
      <c r="AA96" s="139" t="s">
        <v>145</v>
      </c>
      <c r="AB96" s="139" t="s">
        <v>145</v>
      </c>
      <c r="AC96" s="140" t="s">
        <v>1009</v>
      </c>
      <c r="AD96" s="141" t="s">
        <v>948</v>
      </c>
      <c r="AE96" s="141" t="s">
        <v>687</v>
      </c>
      <c r="AF96" s="423">
        <v>0</v>
      </c>
      <c r="AG96" s="424">
        <v>0</v>
      </c>
    </row>
    <row r="97" spans="1:33" ht="167.25" customHeight="1">
      <c r="A97" s="553"/>
      <c r="B97" s="553"/>
      <c r="C97" s="585" t="s">
        <v>67</v>
      </c>
      <c r="D97" s="412">
        <v>2.1</v>
      </c>
      <c r="E97" s="425" t="s">
        <v>1010</v>
      </c>
      <c r="F97" s="425" t="s">
        <v>1011</v>
      </c>
      <c r="G97" s="425" t="s">
        <v>1012</v>
      </c>
      <c r="H97" s="425" t="s">
        <v>1013</v>
      </c>
      <c r="I97" s="425" t="s">
        <v>961</v>
      </c>
      <c r="J97" s="425" t="s">
        <v>1014</v>
      </c>
      <c r="K97" s="415">
        <v>44927</v>
      </c>
      <c r="L97" s="415">
        <v>45290</v>
      </c>
      <c r="M97" s="416">
        <v>0.2</v>
      </c>
      <c r="N97" s="417">
        <v>0.3</v>
      </c>
      <c r="O97" s="417">
        <v>0.5</v>
      </c>
      <c r="P97" s="418" t="s">
        <v>1015</v>
      </c>
      <c r="Q97" s="430" t="s">
        <v>1016</v>
      </c>
      <c r="R97" s="412" t="s">
        <v>153</v>
      </c>
      <c r="S97" s="412" t="s">
        <v>153</v>
      </c>
      <c r="T97" s="418" t="s">
        <v>251</v>
      </c>
      <c r="U97" s="420" t="s">
        <v>1017</v>
      </c>
      <c r="V97" s="420" t="s">
        <v>1018</v>
      </c>
      <c r="W97" s="426">
        <v>1</v>
      </c>
      <c r="X97" s="422">
        <v>0</v>
      </c>
      <c r="Y97" s="137" t="s">
        <v>1019</v>
      </c>
      <c r="Z97" s="150" t="s">
        <v>1020</v>
      </c>
      <c r="AA97" s="139" t="s">
        <v>154</v>
      </c>
      <c r="AB97" s="139" t="s">
        <v>154</v>
      </c>
      <c r="AC97" s="140" t="s">
        <v>1021</v>
      </c>
      <c r="AD97" s="141" t="s">
        <v>1022</v>
      </c>
      <c r="AE97" s="141" t="s">
        <v>1023</v>
      </c>
      <c r="AF97" s="423">
        <v>1</v>
      </c>
      <c r="AG97" s="424">
        <v>0</v>
      </c>
    </row>
    <row r="98" spans="1:33" ht="99" customHeight="1">
      <c r="A98" s="553"/>
      <c r="B98" s="553"/>
      <c r="C98" s="554"/>
      <c r="D98" s="412">
        <v>2.2000000000000002</v>
      </c>
      <c r="E98" s="425" t="s">
        <v>81</v>
      </c>
      <c r="F98" s="425" t="s">
        <v>1024</v>
      </c>
      <c r="G98" s="425" t="s">
        <v>1025</v>
      </c>
      <c r="H98" s="425" t="s">
        <v>1026</v>
      </c>
      <c r="I98" s="425" t="s">
        <v>961</v>
      </c>
      <c r="J98" s="425" t="s">
        <v>167</v>
      </c>
      <c r="K98" s="415">
        <v>44927</v>
      </c>
      <c r="L98" s="415">
        <v>45290</v>
      </c>
      <c r="M98" s="431">
        <v>0.33329999999999999</v>
      </c>
      <c r="N98" s="432">
        <v>0.33329999999999999</v>
      </c>
      <c r="O98" s="432">
        <v>0.33329999999999999</v>
      </c>
      <c r="P98" s="418" t="s">
        <v>1027</v>
      </c>
      <c r="Q98" s="418" t="s">
        <v>1028</v>
      </c>
      <c r="R98" s="412" t="s">
        <v>153</v>
      </c>
      <c r="S98" s="412" t="s">
        <v>153</v>
      </c>
      <c r="T98" s="418" t="s">
        <v>251</v>
      </c>
      <c r="U98" s="420" t="s">
        <v>1029</v>
      </c>
      <c r="V98" s="433" t="s">
        <v>1030</v>
      </c>
      <c r="W98" s="421">
        <v>2</v>
      </c>
      <c r="X98" s="422">
        <v>2</v>
      </c>
      <c r="Y98" s="137" t="s">
        <v>1031</v>
      </c>
      <c r="Z98" s="137" t="s">
        <v>1032</v>
      </c>
      <c r="AA98" s="139" t="s">
        <v>153</v>
      </c>
      <c r="AB98" s="139" t="s">
        <v>153</v>
      </c>
      <c r="AC98" s="140" t="s">
        <v>1033</v>
      </c>
      <c r="AD98" s="141" t="s">
        <v>948</v>
      </c>
      <c r="AE98" s="141" t="s">
        <v>1034</v>
      </c>
      <c r="AF98" s="423">
        <v>0</v>
      </c>
      <c r="AG98" s="424">
        <v>0</v>
      </c>
    </row>
    <row r="99" spans="1:33" ht="102" customHeight="1">
      <c r="A99" s="554"/>
      <c r="B99" s="554"/>
      <c r="C99" s="428" t="s">
        <v>68</v>
      </c>
      <c r="D99" s="412">
        <v>3.1</v>
      </c>
      <c r="E99" s="418" t="s">
        <v>1035</v>
      </c>
      <c r="F99" s="418" t="s">
        <v>1036</v>
      </c>
      <c r="G99" s="418" t="s">
        <v>1037</v>
      </c>
      <c r="H99" s="418" t="s">
        <v>1038</v>
      </c>
      <c r="I99" s="418" t="s">
        <v>324</v>
      </c>
      <c r="J99" s="425" t="s">
        <v>167</v>
      </c>
      <c r="K99" s="427">
        <v>45107</v>
      </c>
      <c r="L99" s="427">
        <v>45290</v>
      </c>
      <c r="M99" s="421"/>
      <c r="N99" s="421"/>
      <c r="O99" s="421">
        <v>1</v>
      </c>
      <c r="P99" s="412" t="s">
        <v>209</v>
      </c>
      <c r="Q99" s="412" t="s">
        <v>140</v>
      </c>
      <c r="R99" s="412" t="s">
        <v>140</v>
      </c>
      <c r="S99" s="412" t="s">
        <v>140</v>
      </c>
      <c r="T99" s="418" t="s">
        <v>140</v>
      </c>
      <c r="U99" s="420" t="s">
        <v>1039</v>
      </c>
      <c r="V99" s="420" t="s">
        <v>1039</v>
      </c>
      <c r="W99" s="426">
        <v>0</v>
      </c>
      <c r="X99" s="429">
        <v>0</v>
      </c>
      <c r="Y99" s="137" t="s">
        <v>1040</v>
      </c>
      <c r="Z99" s="434" t="s">
        <v>1041</v>
      </c>
      <c r="AA99" s="139" t="s">
        <v>153</v>
      </c>
      <c r="AB99" s="139" t="s">
        <v>154</v>
      </c>
      <c r="AC99" s="140" t="s">
        <v>1042</v>
      </c>
      <c r="AD99" s="141" t="s">
        <v>1043</v>
      </c>
      <c r="AE99" s="141" t="s">
        <v>687</v>
      </c>
      <c r="AF99" s="423">
        <v>1</v>
      </c>
      <c r="AG99" s="424">
        <v>1</v>
      </c>
    </row>
    <row r="100" spans="1:33" ht="42.75" hidden="1" customHeight="1">
      <c r="A100" s="435"/>
      <c r="B100" s="218"/>
      <c r="C100" s="219"/>
      <c r="D100" s="220"/>
      <c r="E100" s="218"/>
      <c r="F100" s="218"/>
      <c r="G100" s="218"/>
      <c r="H100" s="218"/>
      <c r="I100" s="218"/>
      <c r="J100" s="218"/>
      <c r="K100" s="221"/>
      <c r="L100" s="221"/>
      <c r="M100" s="222"/>
      <c r="N100" s="223"/>
      <c r="O100" s="223"/>
      <c r="P100" s="224"/>
      <c r="Q100" s="220"/>
      <c r="R100" s="220"/>
      <c r="S100" s="220"/>
      <c r="T100" s="220"/>
      <c r="U100" s="225" t="s">
        <v>499</v>
      </c>
      <c r="V100" s="226"/>
      <c r="W100" s="227">
        <f t="shared" ref="W100:X100" si="12">SUM(W92:W99)</f>
        <v>8</v>
      </c>
      <c r="X100" s="228">
        <f t="shared" si="12"/>
        <v>6</v>
      </c>
      <c r="Y100" s="225"/>
      <c r="Z100" s="226"/>
      <c r="AA100" s="220"/>
      <c r="AB100" s="220"/>
      <c r="AC100" s="224"/>
      <c r="AD100" s="141"/>
      <c r="AE100" s="141"/>
      <c r="AF100" s="219">
        <f t="shared" ref="AF100:AG100" si="13">SUM(AF92:AF99)</f>
        <v>3</v>
      </c>
      <c r="AG100" s="259">
        <f t="shared" si="13"/>
        <v>2</v>
      </c>
    </row>
    <row r="101" spans="1:33" ht="99" customHeight="1">
      <c r="A101" s="583" t="s">
        <v>1044</v>
      </c>
      <c r="B101" s="568" t="s">
        <v>1045</v>
      </c>
      <c r="C101" s="568" t="s">
        <v>1046</v>
      </c>
      <c r="D101" s="279">
        <v>1.1000000000000001</v>
      </c>
      <c r="E101" s="353" t="s">
        <v>1047</v>
      </c>
      <c r="F101" s="262" t="s">
        <v>1048</v>
      </c>
      <c r="G101" s="262" t="s">
        <v>1046</v>
      </c>
      <c r="H101" s="262" t="s">
        <v>1049</v>
      </c>
      <c r="I101" s="262" t="s">
        <v>1050</v>
      </c>
      <c r="J101" s="262" t="s">
        <v>1051</v>
      </c>
      <c r="K101" s="263">
        <v>44946</v>
      </c>
      <c r="L101" s="263">
        <v>44985</v>
      </c>
      <c r="M101" s="277">
        <v>1</v>
      </c>
      <c r="N101" s="261"/>
      <c r="O101" s="261"/>
      <c r="P101" s="279" t="s">
        <v>1052</v>
      </c>
      <c r="Q101" s="266" t="s">
        <v>140</v>
      </c>
      <c r="R101" s="279" t="s">
        <v>140</v>
      </c>
      <c r="S101" s="279" t="s">
        <v>140</v>
      </c>
      <c r="T101" s="279" t="s">
        <v>140</v>
      </c>
      <c r="U101" s="267"/>
      <c r="V101" s="267" t="s">
        <v>1053</v>
      </c>
      <c r="W101" s="436">
        <v>0</v>
      </c>
      <c r="X101" s="437">
        <v>0</v>
      </c>
      <c r="Y101" s="137" t="s">
        <v>145</v>
      </c>
      <c r="Z101" s="169" t="s">
        <v>241</v>
      </c>
      <c r="AA101" s="139" t="s">
        <v>145</v>
      </c>
      <c r="AB101" s="139" t="s">
        <v>145</v>
      </c>
      <c r="AC101" s="140" t="s">
        <v>145</v>
      </c>
      <c r="AD101" s="141" t="s">
        <v>684</v>
      </c>
      <c r="AE101" s="141" t="s">
        <v>687</v>
      </c>
      <c r="AF101" s="423">
        <v>0</v>
      </c>
      <c r="AG101" s="424">
        <v>0</v>
      </c>
    </row>
    <row r="102" spans="1:33" ht="99" customHeight="1">
      <c r="A102" s="553"/>
      <c r="B102" s="553"/>
      <c r="C102" s="554"/>
      <c r="D102" s="279">
        <v>1.2</v>
      </c>
      <c r="E102" s="353" t="s">
        <v>1054</v>
      </c>
      <c r="F102" s="262" t="s">
        <v>1055</v>
      </c>
      <c r="G102" s="262" t="s">
        <v>1056</v>
      </c>
      <c r="H102" s="262" t="s">
        <v>1057</v>
      </c>
      <c r="I102" s="262" t="s">
        <v>208</v>
      </c>
      <c r="J102" s="262" t="s">
        <v>1058</v>
      </c>
      <c r="K102" s="263">
        <v>44958</v>
      </c>
      <c r="L102" s="263">
        <v>45260</v>
      </c>
      <c r="M102" s="438">
        <v>0.33329999999999999</v>
      </c>
      <c r="N102" s="438">
        <v>0.33329999999999999</v>
      </c>
      <c r="O102" s="438">
        <v>0.33329999999999999</v>
      </c>
      <c r="P102" s="266" t="s">
        <v>1059</v>
      </c>
      <c r="Q102" s="439" t="s">
        <v>1060</v>
      </c>
      <c r="R102" s="279" t="s">
        <v>153</v>
      </c>
      <c r="S102" s="279" t="s">
        <v>153</v>
      </c>
      <c r="T102" s="266" t="s">
        <v>1061</v>
      </c>
      <c r="U102" s="267" t="s">
        <v>1062</v>
      </c>
      <c r="V102" s="267" t="s">
        <v>1063</v>
      </c>
      <c r="W102" s="436">
        <v>1</v>
      </c>
      <c r="X102" s="437">
        <v>1</v>
      </c>
      <c r="Y102" s="440" t="s">
        <v>1064</v>
      </c>
      <c r="Z102" s="167" t="s">
        <v>1065</v>
      </c>
      <c r="AA102" s="139" t="s">
        <v>153</v>
      </c>
      <c r="AB102" s="139" t="s">
        <v>153</v>
      </c>
      <c r="AC102" s="140" t="s">
        <v>1066</v>
      </c>
      <c r="AD102" s="141" t="s">
        <v>1067</v>
      </c>
      <c r="AE102" s="141" t="s">
        <v>687</v>
      </c>
      <c r="AF102" s="423">
        <v>1</v>
      </c>
      <c r="AG102" s="424">
        <v>1</v>
      </c>
    </row>
    <row r="103" spans="1:33" ht="99" customHeight="1">
      <c r="A103" s="553"/>
      <c r="B103" s="553"/>
      <c r="C103" s="354" t="s">
        <v>1068</v>
      </c>
      <c r="D103" s="279">
        <v>2.1</v>
      </c>
      <c r="E103" s="353" t="s">
        <v>1069</v>
      </c>
      <c r="F103" s="262" t="s">
        <v>1070</v>
      </c>
      <c r="G103" s="262" t="s">
        <v>1071</v>
      </c>
      <c r="H103" s="262" t="s">
        <v>1072</v>
      </c>
      <c r="I103" s="262" t="s">
        <v>208</v>
      </c>
      <c r="J103" s="262" t="s">
        <v>1058</v>
      </c>
      <c r="K103" s="263">
        <v>44927</v>
      </c>
      <c r="L103" s="263">
        <v>44957</v>
      </c>
      <c r="M103" s="277">
        <v>1</v>
      </c>
      <c r="N103" s="261"/>
      <c r="O103" s="261"/>
      <c r="P103" s="279" t="s">
        <v>1052</v>
      </c>
      <c r="Q103" s="266" t="s">
        <v>140</v>
      </c>
      <c r="R103" s="279" t="s">
        <v>140</v>
      </c>
      <c r="S103" s="279" t="s">
        <v>140</v>
      </c>
      <c r="T103" s="279" t="s">
        <v>140</v>
      </c>
      <c r="U103" s="267"/>
      <c r="V103" s="267" t="s">
        <v>1053</v>
      </c>
      <c r="W103" s="436">
        <v>0</v>
      </c>
      <c r="X103" s="437">
        <v>0</v>
      </c>
      <c r="Y103" s="137" t="s">
        <v>145</v>
      </c>
      <c r="Z103" s="169" t="s">
        <v>241</v>
      </c>
      <c r="AA103" s="139" t="s">
        <v>145</v>
      </c>
      <c r="AB103" s="139" t="s">
        <v>145</v>
      </c>
      <c r="AC103" s="140" t="s">
        <v>145</v>
      </c>
      <c r="AD103" s="141" t="s">
        <v>684</v>
      </c>
      <c r="AE103" s="141" t="s">
        <v>687</v>
      </c>
      <c r="AF103" s="423">
        <v>0</v>
      </c>
      <c r="AG103" s="424">
        <v>0</v>
      </c>
    </row>
    <row r="104" spans="1:33" ht="99" customHeight="1">
      <c r="A104" s="553"/>
      <c r="B104" s="553"/>
      <c r="C104" s="261" t="s">
        <v>1073</v>
      </c>
      <c r="D104" s="279">
        <v>1.1000000000000001</v>
      </c>
      <c r="E104" s="353" t="s">
        <v>1074</v>
      </c>
      <c r="F104" s="262" t="s">
        <v>1075</v>
      </c>
      <c r="G104" s="262" t="s">
        <v>1076</v>
      </c>
      <c r="H104" s="262" t="s">
        <v>1077</v>
      </c>
      <c r="I104" s="262" t="s">
        <v>208</v>
      </c>
      <c r="J104" s="262" t="s">
        <v>167</v>
      </c>
      <c r="K104" s="263">
        <v>44986</v>
      </c>
      <c r="L104" s="263">
        <v>45016</v>
      </c>
      <c r="M104" s="265">
        <v>1</v>
      </c>
      <c r="N104" s="261"/>
      <c r="O104" s="261"/>
      <c r="P104" s="279" t="s">
        <v>1052</v>
      </c>
      <c r="Q104" s="266" t="s">
        <v>140</v>
      </c>
      <c r="R104" s="279" t="s">
        <v>140</v>
      </c>
      <c r="S104" s="279" t="s">
        <v>140</v>
      </c>
      <c r="T104" s="279" t="s">
        <v>140</v>
      </c>
      <c r="U104" s="267"/>
      <c r="V104" s="267" t="s">
        <v>1053</v>
      </c>
      <c r="W104" s="436">
        <v>0</v>
      </c>
      <c r="X104" s="437">
        <v>0</v>
      </c>
      <c r="Y104" s="137" t="s">
        <v>145</v>
      </c>
      <c r="Z104" s="169" t="s">
        <v>241</v>
      </c>
      <c r="AA104" s="139" t="s">
        <v>145</v>
      </c>
      <c r="AB104" s="139" t="s">
        <v>145</v>
      </c>
      <c r="AC104" s="140" t="s">
        <v>145</v>
      </c>
      <c r="AD104" s="141" t="s">
        <v>684</v>
      </c>
      <c r="AE104" s="141" t="s">
        <v>687</v>
      </c>
      <c r="AF104" s="423">
        <v>0</v>
      </c>
      <c r="AG104" s="424">
        <v>0</v>
      </c>
    </row>
    <row r="105" spans="1:33" ht="197.25" customHeight="1">
      <c r="A105" s="553"/>
      <c r="B105" s="553"/>
      <c r="C105" s="569" t="s">
        <v>1078</v>
      </c>
      <c r="D105" s="279">
        <v>2.1</v>
      </c>
      <c r="E105" s="273" t="s">
        <v>1079</v>
      </c>
      <c r="F105" s="262" t="s">
        <v>1080</v>
      </c>
      <c r="G105" s="262" t="s">
        <v>1081</v>
      </c>
      <c r="H105" s="262" t="s">
        <v>1082</v>
      </c>
      <c r="I105" s="262" t="s">
        <v>208</v>
      </c>
      <c r="J105" s="262" t="s">
        <v>1083</v>
      </c>
      <c r="K105" s="263">
        <v>44958</v>
      </c>
      <c r="L105" s="263">
        <v>45230</v>
      </c>
      <c r="M105" s="348">
        <v>0</v>
      </c>
      <c r="N105" s="278">
        <v>0.5</v>
      </c>
      <c r="O105" s="278">
        <v>0.5</v>
      </c>
      <c r="P105" s="266" t="s">
        <v>1084</v>
      </c>
      <c r="Q105" s="266" t="s">
        <v>1085</v>
      </c>
      <c r="R105" s="279" t="s">
        <v>153</v>
      </c>
      <c r="S105" s="279" t="s">
        <v>153</v>
      </c>
      <c r="T105" s="266" t="s">
        <v>251</v>
      </c>
      <c r="U105" s="267" t="s">
        <v>1086</v>
      </c>
      <c r="V105" s="268"/>
      <c r="W105" s="436">
        <v>1</v>
      </c>
      <c r="X105" s="437">
        <v>1</v>
      </c>
      <c r="Y105" s="137" t="s">
        <v>1087</v>
      </c>
      <c r="Z105" s="195" t="s">
        <v>1088</v>
      </c>
      <c r="AA105" s="139" t="s">
        <v>153</v>
      </c>
      <c r="AB105" s="139" t="s">
        <v>153</v>
      </c>
      <c r="AC105" s="140" t="s">
        <v>1089</v>
      </c>
      <c r="AD105" s="141" t="s">
        <v>1090</v>
      </c>
      <c r="AE105" s="141" t="s">
        <v>687</v>
      </c>
      <c r="AF105" s="423">
        <v>1</v>
      </c>
      <c r="AG105" s="424">
        <v>1</v>
      </c>
    </row>
    <row r="106" spans="1:33" ht="180" customHeight="1">
      <c r="A106" s="553"/>
      <c r="B106" s="553"/>
      <c r="C106" s="554"/>
      <c r="D106" s="279">
        <v>2.2000000000000002</v>
      </c>
      <c r="E106" s="353" t="s">
        <v>1091</v>
      </c>
      <c r="F106" s="262" t="s">
        <v>1092</v>
      </c>
      <c r="G106" s="262" t="s">
        <v>1093</v>
      </c>
      <c r="H106" s="262" t="s">
        <v>1094</v>
      </c>
      <c r="I106" s="262" t="s">
        <v>208</v>
      </c>
      <c r="J106" s="262" t="s">
        <v>618</v>
      </c>
      <c r="K106" s="263">
        <v>44958</v>
      </c>
      <c r="L106" s="263">
        <v>45291</v>
      </c>
      <c r="M106" s="438">
        <v>0.33329999999999999</v>
      </c>
      <c r="N106" s="438">
        <v>0.33329999999999999</v>
      </c>
      <c r="O106" s="438">
        <v>0.33329999999999999</v>
      </c>
      <c r="P106" s="266" t="s">
        <v>1095</v>
      </c>
      <c r="Q106" s="266" t="s">
        <v>1085</v>
      </c>
      <c r="R106" s="279" t="s">
        <v>153</v>
      </c>
      <c r="S106" s="279" t="s">
        <v>153</v>
      </c>
      <c r="T106" s="266" t="s">
        <v>251</v>
      </c>
      <c r="U106" s="267" t="s">
        <v>1096</v>
      </c>
      <c r="V106" s="268"/>
      <c r="W106" s="436">
        <v>2</v>
      </c>
      <c r="X106" s="437">
        <v>2</v>
      </c>
      <c r="Y106" s="137" t="s">
        <v>1097</v>
      </c>
      <c r="Z106" s="137" t="s">
        <v>1098</v>
      </c>
      <c r="AA106" s="139" t="s">
        <v>153</v>
      </c>
      <c r="AB106" s="139" t="s">
        <v>153</v>
      </c>
      <c r="AC106" s="140" t="s">
        <v>1099</v>
      </c>
      <c r="AD106" s="141" t="s">
        <v>1100</v>
      </c>
      <c r="AE106" s="141" t="s">
        <v>687</v>
      </c>
      <c r="AF106" s="423">
        <v>2</v>
      </c>
      <c r="AG106" s="424">
        <v>2</v>
      </c>
    </row>
    <row r="107" spans="1:33" ht="402.75" customHeight="1">
      <c r="A107" s="553"/>
      <c r="B107" s="554"/>
      <c r="C107" s="261" t="s">
        <v>1101</v>
      </c>
      <c r="D107" s="279">
        <v>3.1</v>
      </c>
      <c r="E107" s="353" t="s">
        <v>1102</v>
      </c>
      <c r="F107" s="262" t="s">
        <v>1103</v>
      </c>
      <c r="G107" s="262" t="s">
        <v>1104</v>
      </c>
      <c r="H107" s="262" t="s">
        <v>1105</v>
      </c>
      <c r="I107" s="262" t="s">
        <v>1106</v>
      </c>
      <c r="J107" s="262" t="s">
        <v>1083</v>
      </c>
      <c r="K107" s="263">
        <v>44958</v>
      </c>
      <c r="L107" s="263">
        <v>45301</v>
      </c>
      <c r="M107" s="438">
        <v>0.33329999999999999</v>
      </c>
      <c r="N107" s="441">
        <v>0.33329999999999999</v>
      </c>
      <c r="O107" s="441">
        <v>0.33329999999999999</v>
      </c>
      <c r="P107" s="266" t="s">
        <v>1107</v>
      </c>
      <c r="Q107" s="266" t="s">
        <v>1108</v>
      </c>
      <c r="R107" s="279" t="s">
        <v>153</v>
      </c>
      <c r="S107" s="279" t="s">
        <v>153</v>
      </c>
      <c r="T107" s="279" t="s">
        <v>1109</v>
      </c>
      <c r="U107" s="267" t="s">
        <v>1110</v>
      </c>
      <c r="V107" s="268"/>
      <c r="W107" s="436">
        <v>1</v>
      </c>
      <c r="X107" s="437">
        <v>1</v>
      </c>
      <c r="Y107" s="442" t="s">
        <v>1111</v>
      </c>
      <c r="Z107" s="443" t="s">
        <v>1112</v>
      </c>
      <c r="AA107" s="139" t="s">
        <v>153</v>
      </c>
      <c r="AB107" s="139" t="s">
        <v>153</v>
      </c>
      <c r="AC107" s="140" t="s">
        <v>1099</v>
      </c>
      <c r="AD107" s="141" t="s">
        <v>1113</v>
      </c>
      <c r="AE107" s="141" t="s">
        <v>687</v>
      </c>
      <c r="AF107" s="423">
        <v>2</v>
      </c>
      <c r="AG107" s="424">
        <v>2</v>
      </c>
    </row>
    <row r="108" spans="1:33" ht="17.25" hidden="1" customHeight="1">
      <c r="A108" s="553"/>
      <c r="B108" s="218"/>
      <c r="C108" s="219"/>
      <c r="D108" s="220"/>
      <c r="E108" s="218"/>
      <c r="F108" s="218"/>
      <c r="G108" s="218"/>
      <c r="H108" s="218"/>
      <c r="I108" s="218"/>
      <c r="J108" s="218"/>
      <c r="K108" s="221"/>
      <c r="L108" s="221"/>
      <c r="M108" s="222"/>
      <c r="N108" s="223"/>
      <c r="O108" s="223"/>
      <c r="P108" s="224"/>
      <c r="Q108" s="220"/>
      <c r="R108" s="220"/>
      <c r="S108" s="220"/>
      <c r="T108" s="220"/>
      <c r="U108" s="225" t="s">
        <v>499</v>
      </c>
      <c r="V108" s="226"/>
      <c r="W108" s="227">
        <f t="shared" ref="W108:X108" si="14">SUM(W101:W107)</f>
        <v>5</v>
      </c>
      <c r="X108" s="228">
        <f t="shared" si="14"/>
        <v>5</v>
      </c>
      <c r="Y108" s="225"/>
      <c r="Z108" s="226"/>
      <c r="AA108" s="220"/>
      <c r="AB108" s="220"/>
      <c r="AC108" s="224"/>
      <c r="AD108" s="141"/>
      <c r="AE108" s="141"/>
      <c r="AF108" s="219">
        <f t="shared" ref="AF108:AG108" si="15">SUM(AF101:AF107)</f>
        <v>6</v>
      </c>
      <c r="AG108" s="259">
        <f t="shared" si="15"/>
        <v>6</v>
      </c>
    </row>
    <row r="109" spans="1:33" ht="99" customHeight="1">
      <c r="A109" s="553"/>
      <c r="B109" s="585" t="s">
        <v>1114</v>
      </c>
      <c r="C109" s="428" t="s">
        <v>76</v>
      </c>
      <c r="D109" s="412">
        <v>1.1000000000000001</v>
      </c>
      <c r="E109" s="418" t="s">
        <v>1115</v>
      </c>
      <c r="F109" s="412" t="s">
        <v>1116</v>
      </c>
      <c r="G109" s="412" t="s">
        <v>1116</v>
      </c>
      <c r="H109" s="412" t="s">
        <v>1116</v>
      </c>
      <c r="I109" s="418" t="s">
        <v>208</v>
      </c>
      <c r="J109" s="412"/>
      <c r="K109" s="427">
        <v>44927</v>
      </c>
      <c r="L109" s="427">
        <v>45107</v>
      </c>
      <c r="M109" s="421"/>
      <c r="N109" s="417">
        <v>1</v>
      </c>
      <c r="O109" s="421"/>
      <c r="P109" s="418" t="s">
        <v>1117</v>
      </c>
      <c r="Q109" s="418" t="s">
        <v>1118</v>
      </c>
      <c r="R109" s="412" t="s">
        <v>153</v>
      </c>
      <c r="S109" s="412" t="s">
        <v>153</v>
      </c>
      <c r="T109" s="418" t="s">
        <v>1119</v>
      </c>
      <c r="U109" s="420" t="s">
        <v>1120</v>
      </c>
      <c r="V109" s="420" t="s">
        <v>1008</v>
      </c>
      <c r="W109" s="421">
        <v>1</v>
      </c>
      <c r="X109" s="422">
        <v>1</v>
      </c>
      <c r="Y109" s="137" t="s">
        <v>145</v>
      </c>
      <c r="Z109" s="169" t="s">
        <v>241</v>
      </c>
      <c r="AA109" s="139" t="s">
        <v>145</v>
      </c>
      <c r="AB109" s="139" t="s">
        <v>145</v>
      </c>
      <c r="AC109" s="140" t="s">
        <v>145</v>
      </c>
      <c r="AD109" s="141" t="s">
        <v>948</v>
      </c>
      <c r="AE109" s="141" t="s">
        <v>687</v>
      </c>
      <c r="AF109" s="423">
        <v>0</v>
      </c>
      <c r="AG109" s="424">
        <v>0</v>
      </c>
    </row>
    <row r="110" spans="1:33" ht="99" customHeight="1">
      <c r="A110" s="553"/>
      <c r="B110" s="553"/>
      <c r="C110" s="428" t="s">
        <v>77</v>
      </c>
      <c r="D110" s="412">
        <v>2.1</v>
      </c>
      <c r="E110" s="418" t="s">
        <v>1121</v>
      </c>
      <c r="F110" s="421" t="s">
        <v>1122</v>
      </c>
      <c r="G110" s="421" t="s">
        <v>1123</v>
      </c>
      <c r="H110" s="421" t="s">
        <v>1124</v>
      </c>
      <c r="I110" s="428" t="s">
        <v>208</v>
      </c>
      <c r="J110" s="428" t="s">
        <v>1125</v>
      </c>
      <c r="K110" s="427">
        <v>45107</v>
      </c>
      <c r="L110" s="427">
        <v>45290</v>
      </c>
      <c r="M110" s="421"/>
      <c r="N110" s="421"/>
      <c r="O110" s="421">
        <v>1</v>
      </c>
      <c r="P110" s="412" t="s">
        <v>140</v>
      </c>
      <c r="Q110" s="412" t="s">
        <v>140</v>
      </c>
      <c r="R110" s="412" t="s">
        <v>140</v>
      </c>
      <c r="S110" s="412" t="s">
        <v>140</v>
      </c>
      <c r="T110" s="412" t="s">
        <v>140</v>
      </c>
      <c r="U110" s="420" t="s">
        <v>1039</v>
      </c>
      <c r="V110" s="420" t="s">
        <v>1039</v>
      </c>
      <c r="W110" s="426">
        <v>0</v>
      </c>
      <c r="X110" s="429">
        <v>0</v>
      </c>
      <c r="Y110" s="137" t="s">
        <v>1126</v>
      </c>
      <c r="Z110" s="137" t="s">
        <v>1127</v>
      </c>
      <c r="AA110" s="139" t="s">
        <v>153</v>
      </c>
      <c r="AB110" s="139" t="s">
        <v>153</v>
      </c>
      <c r="AC110" s="140" t="s">
        <v>492</v>
      </c>
      <c r="AD110" s="141" t="s">
        <v>1128</v>
      </c>
      <c r="AE110" s="141" t="s">
        <v>687</v>
      </c>
      <c r="AF110" s="423">
        <v>1</v>
      </c>
      <c r="AG110" s="424">
        <v>1</v>
      </c>
    </row>
    <row r="111" spans="1:33" ht="98.25" customHeight="1">
      <c r="A111" s="554"/>
      <c r="B111" s="554"/>
      <c r="C111" s="428" t="s">
        <v>78</v>
      </c>
      <c r="D111" s="412">
        <v>3.1</v>
      </c>
      <c r="E111" s="418" t="s">
        <v>1129</v>
      </c>
      <c r="F111" s="418" t="s">
        <v>1130</v>
      </c>
      <c r="G111" s="418" t="s">
        <v>1130</v>
      </c>
      <c r="H111" s="418" t="s">
        <v>1130</v>
      </c>
      <c r="I111" s="428" t="s">
        <v>208</v>
      </c>
      <c r="J111" s="418"/>
      <c r="K111" s="427">
        <v>45107</v>
      </c>
      <c r="L111" s="427">
        <v>45290</v>
      </c>
      <c r="M111" s="421"/>
      <c r="N111" s="421"/>
      <c r="O111" s="421">
        <v>1</v>
      </c>
      <c r="P111" s="412" t="s">
        <v>140</v>
      </c>
      <c r="Q111" s="412" t="s">
        <v>140</v>
      </c>
      <c r="R111" s="412" t="s">
        <v>140</v>
      </c>
      <c r="S111" s="412" t="s">
        <v>140</v>
      </c>
      <c r="T111" s="412" t="s">
        <v>140</v>
      </c>
      <c r="U111" s="420" t="s">
        <v>1039</v>
      </c>
      <c r="V111" s="420" t="s">
        <v>1039</v>
      </c>
      <c r="W111" s="426">
        <v>0</v>
      </c>
      <c r="X111" s="429">
        <v>0</v>
      </c>
      <c r="Y111" s="137" t="s">
        <v>1131</v>
      </c>
      <c r="Z111" s="137" t="s">
        <v>1132</v>
      </c>
      <c r="AA111" s="139" t="s">
        <v>153</v>
      </c>
      <c r="AB111" s="139" t="s">
        <v>153</v>
      </c>
      <c r="AC111" s="140" t="s">
        <v>492</v>
      </c>
      <c r="AD111" s="141" t="s">
        <v>1133</v>
      </c>
      <c r="AE111" s="141" t="s">
        <v>687</v>
      </c>
      <c r="AF111" s="423">
        <v>1</v>
      </c>
      <c r="AG111" s="424">
        <v>1</v>
      </c>
    </row>
    <row r="112" spans="1:33" ht="24" hidden="1" customHeight="1">
      <c r="A112" s="444"/>
      <c r="B112" s="218"/>
      <c r="C112" s="219"/>
      <c r="D112" s="220"/>
      <c r="E112" s="218"/>
      <c r="F112" s="218"/>
      <c r="G112" s="218"/>
      <c r="H112" s="218"/>
      <c r="I112" s="218"/>
      <c r="J112" s="218"/>
      <c r="K112" s="221"/>
      <c r="L112" s="221"/>
      <c r="M112" s="222"/>
      <c r="N112" s="223"/>
      <c r="O112" s="223"/>
      <c r="P112" s="224"/>
      <c r="Q112" s="220"/>
      <c r="R112" s="220"/>
      <c r="S112" s="220"/>
      <c r="T112" s="220"/>
      <c r="U112" s="225" t="s">
        <v>499</v>
      </c>
      <c r="V112" s="226"/>
      <c r="W112" s="227">
        <f t="shared" ref="W112:X112" si="16">SUM(W109:W111)</f>
        <v>1</v>
      </c>
      <c r="X112" s="227">
        <f t="shared" si="16"/>
        <v>1</v>
      </c>
      <c r="Y112" s="445"/>
      <c r="Z112" s="446"/>
      <c r="AA112" s="447"/>
      <c r="AB112" s="447"/>
      <c r="AC112" s="448"/>
      <c r="AD112" s="448"/>
      <c r="AE112" s="448"/>
      <c r="AF112" s="449">
        <f t="shared" ref="AF112:AG112" si="17">SUM(AF109:AF111)</f>
        <v>2</v>
      </c>
      <c r="AG112" s="450">
        <f t="shared" si="17"/>
        <v>2</v>
      </c>
    </row>
    <row r="113" spans="1:33" ht="13.5" customHeight="1">
      <c r="A113" s="105"/>
      <c r="B113" s="105"/>
      <c r="C113" s="105"/>
      <c r="D113" s="451"/>
      <c r="E113" s="105"/>
      <c r="F113" s="105"/>
      <c r="G113" s="105"/>
      <c r="H113" s="105"/>
      <c r="I113" s="105"/>
      <c r="J113" s="105"/>
      <c r="K113" s="105"/>
      <c r="L113" s="105"/>
      <c r="M113" s="451"/>
      <c r="N113" s="451"/>
      <c r="O113" s="105"/>
      <c r="P113" s="104"/>
      <c r="Q113" s="105"/>
      <c r="R113" s="105"/>
      <c r="S113" s="105"/>
      <c r="T113" s="105"/>
      <c r="U113" s="452"/>
      <c r="V113" s="453"/>
      <c r="W113" s="451"/>
      <c r="X113" s="451"/>
      <c r="Y113" s="452"/>
      <c r="Z113" s="453"/>
      <c r="AA113" s="105"/>
      <c r="AB113" s="105"/>
      <c r="AC113" s="104"/>
      <c r="AD113" s="104"/>
      <c r="AE113" s="104"/>
      <c r="AF113" s="106"/>
      <c r="AG113" s="107"/>
    </row>
    <row r="114" spans="1:33" ht="13.5" customHeight="1">
      <c r="A114" s="105"/>
      <c r="B114" s="105"/>
      <c r="C114" s="105"/>
      <c r="D114" s="451"/>
      <c r="E114" s="105"/>
      <c r="F114" s="105"/>
      <c r="G114" s="105"/>
      <c r="H114" s="105"/>
      <c r="I114" s="105"/>
      <c r="J114" s="105"/>
      <c r="K114" s="105"/>
      <c r="L114" s="105"/>
      <c r="M114" s="451"/>
      <c r="N114" s="451"/>
      <c r="O114" s="105"/>
      <c r="P114" s="104"/>
      <c r="Q114" s="105"/>
      <c r="R114" s="105"/>
      <c r="S114" s="105"/>
      <c r="T114" s="105"/>
      <c r="U114" s="452"/>
      <c r="V114" s="453"/>
      <c r="W114" s="451"/>
      <c r="X114" s="451"/>
      <c r="Y114" s="452"/>
      <c r="Z114" s="453"/>
      <c r="AA114" s="105"/>
      <c r="AB114" s="105"/>
      <c r="AC114" s="104"/>
      <c r="AD114" s="104"/>
      <c r="AE114" s="104"/>
      <c r="AF114" s="106"/>
      <c r="AG114" s="107"/>
    </row>
    <row r="115" spans="1:33" ht="13.5" customHeight="1">
      <c r="A115" s="105"/>
      <c r="B115" s="105"/>
      <c r="C115" s="105"/>
      <c r="D115" s="451"/>
      <c r="E115" s="105"/>
      <c r="F115" s="105"/>
      <c r="G115" s="105"/>
      <c r="H115" s="105"/>
      <c r="I115" s="105"/>
      <c r="J115" s="105"/>
      <c r="K115" s="105"/>
      <c r="L115" s="105"/>
      <c r="M115" s="451"/>
      <c r="N115" s="451"/>
      <c r="O115" s="105"/>
      <c r="P115" s="104"/>
      <c r="Q115" s="105"/>
      <c r="R115" s="105"/>
      <c r="S115" s="105"/>
      <c r="T115" s="105"/>
      <c r="U115" s="452"/>
      <c r="V115" s="453"/>
      <c r="W115" s="451"/>
      <c r="X115" s="451"/>
      <c r="Y115" s="452"/>
      <c r="Z115" s="453"/>
      <c r="AA115" s="105"/>
      <c r="AB115" s="105"/>
      <c r="AC115" s="104"/>
      <c r="AD115" s="104"/>
      <c r="AE115" s="104"/>
      <c r="AF115" s="106"/>
      <c r="AG115" s="107"/>
    </row>
    <row r="116" spans="1:33" ht="13.5" customHeight="1">
      <c r="A116" s="105"/>
      <c r="B116" s="105"/>
      <c r="C116" s="105"/>
      <c r="D116" s="451"/>
      <c r="E116" s="105"/>
      <c r="F116" s="105"/>
      <c r="G116" s="105"/>
      <c r="H116" s="105"/>
      <c r="I116" s="105"/>
      <c r="J116" s="105"/>
      <c r="K116" s="105"/>
      <c r="L116" s="105"/>
      <c r="M116" s="451"/>
      <c r="N116" s="451"/>
      <c r="O116" s="105"/>
      <c r="P116" s="104"/>
      <c r="Q116" s="105"/>
      <c r="R116" s="105"/>
      <c r="S116" s="105"/>
      <c r="T116" s="105"/>
      <c r="U116" s="452"/>
      <c r="V116" s="453"/>
      <c r="W116" s="451"/>
      <c r="X116" s="451"/>
      <c r="Y116" s="452"/>
      <c r="Z116" s="453"/>
      <c r="AA116" s="105"/>
      <c r="AB116" s="105"/>
      <c r="AC116" s="104"/>
      <c r="AD116" s="104"/>
      <c r="AE116" s="104"/>
      <c r="AF116" s="106"/>
      <c r="AG116" s="107"/>
    </row>
    <row r="117" spans="1:33" ht="13.5" customHeight="1">
      <c r="A117" s="570" t="s">
        <v>1134</v>
      </c>
      <c r="B117" s="519"/>
      <c r="C117" s="519"/>
      <c r="D117" s="519"/>
      <c r="E117" s="519"/>
      <c r="F117" s="520"/>
      <c r="G117" s="105"/>
      <c r="H117" s="105"/>
      <c r="I117" s="104"/>
      <c r="J117" s="105"/>
      <c r="K117" s="105"/>
      <c r="L117" s="105"/>
      <c r="M117" s="451"/>
      <c r="N117" s="451"/>
      <c r="O117" s="105"/>
      <c r="P117" s="104"/>
      <c r="Q117" s="105"/>
      <c r="R117" s="105"/>
      <c r="S117" s="105"/>
      <c r="T117" s="105"/>
      <c r="U117" s="452"/>
      <c r="V117" s="453"/>
      <c r="W117" s="451"/>
      <c r="X117" s="451"/>
      <c r="Y117" s="452"/>
      <c r="Z117" s="453"/>
      <c r="AA117" s="105"/>
      <c r="AB117" s="105"/>
      <c r="AC117" s="104"/>
      <c r="AD117" s="104"/>
      <c r="AE117" s="104"/>
      <c r="AF117" s="106"/>
      <c r="AG117" s="107"/>
    </row>
    <row r="118" spans="1:33" ht="35.25" customHeight="1">
      <c r="A118" s="570" t="s">
        <v>1135</v>
      </c>
      <c r="B118" s="520"/>
      <c r="C118" s="454" t="s">
        <v>1136</v>
      </c>
      <c r="D118" s="570" t="s">
        <v>1137</v>
      </c>
      <c r="E118" s="519"/>
      <c r="F118" s="520"/>
      <c r="G118" s="105"/>
      <c r="H118" s="105"/>
      <c r="I118" s="104"/>
      <c r="J118" s="105"/>
      <c r="K118" s="105"/>
      <c r="L118" s="105"/>
      <c r="M118" s="451"/>
      <c r="N118" s="451"/>
      <c r="O118" s="105"/>
      <c r="P118" s="104"/>
      <c r="Q118" s="105"/>
      <c r="R118" s="105"/>
      <c r="S118" s="105"/>
      <c r="T118" s="105"/>
      <c r="U118" s="452"/>
      <c r="V118" s="453"/>
      <c r="W118" s="451"/>
      <c r="X118" s="451"/>
      <c r="Y118" s="452"/>
      <c r="Z118" s="453"/>
      <c r="AA118" s="105"/>
      <c r="AB118" s="105"/>
      <c r="AC118" s="104"/>
      <c r="AD118" s="104"/>
      <c r="AE118" s="104"/>
      <c r="AF118" s="106"/>
      <c r="AG118" s="107"/>
    </row>
    <row r="119" spans="1:33" ht="35.25" customHeight="1">
      <c r="A119" s="566">
        <v>44956</v>
      </c>
      <c r="B119" s="520"/>
      <c r="C119" s="455">
        <v>1</v>
      </c>
      <c r="D119" s="565" t="s">
        <v>1138</v>
      </c>
      <c r="E119" s="519"/>
      <c r="F119" s="520"/>
      <c r="G119" s="105"/>
      <c r="H119" s="105"/>
      <c r="I119" s="105"/>
      <c r="J119" s="105"/>
      <c r="K119" s="105"/>
      <c r="L119" s="105"/>
      <c r="M119" s="451"/>
      <c r="N119" s="451"/>
      <c r="O119" s="105"/>
      <c r="P119" s="104"/>
      <c r="Q119" s="105"/>
      <c r="R119" s="105"/>
      <c r="S119" s="105"/>
      <c r="T119" s="105"/>
      <c r="U119" s="452"/>
      <c r="V119" s="453"/>
      <c r="W119" s="451"/>
      <c r="X119" s="451"/>
      <c r="Y119" s="452"/>
      <c r="Z119" s="453"/>
      <c r="AA119" s="105"/>
      <c r="AB119" s="105"/>
      <c r="AC119" s="104"/>
      <c r="AD119" s="104"/>
      <c r="AE119" s="104"/>
      <c r="AF119" s="106"/>
      <c r="AG119" s="107"/>
    </row>
    <row r="120" spans="1:33" ht="28.5" customHeight="1">
      <c r="A120" s="566">
        <v>45048</v>
      </c>
      <c r="B120" s="520"/>
      <c r="C120" s="455">
        <v>2</v>
      </c>
      <c r="D120" s="565" t="s">
        <v>1139</v>
      </c>
      <c r="E120" s="519"/>
      <c r="F120" s="520"/>
      <c r="G120" s="105"/>
      <c r="H120" s="105"/>
      <c r="I120" s="105"/>
      <c r="J120" s="105"/>
      <c r="K120" s="105"/>
      <c r="L120" s="105"/>
      <c r="M120" s="451"/>
      <c r="N120" s="451"/>
      <c r="O120" s="105"/>
      <c r="P120" s="104"/>
      <c r="Q120" s="105"/>
      <c r="R120" s="105"/>
      <c r="S120" s="105"/>
      <c r="T120" s="105"/>
      <c r="U120" s="452"/>
      <c r="V120" s="453"/>
      <c r="W120" s="451"/>
      <c r="X120" s="451"/>
      <c r="Y120" s="452"/>
      <c r="Z120" s="453"/>
      <c r="AA120" s="105"/>
      <c r="AB120" s="105"/>
      <c r="AC120" s="104"/>
      <c r="AD120" s="104"/>
      <c r="AE120" s="104"/>
      <c r="AF120" s="106"/>
      <c r="AG120" s="107"/>
    </row>
    <row r="121" spans="1:33" ht="64.5" customHeight="1">
      <c r="A121" s="566">
        <v>45174</v>
      </c>
      <c r="B121" s="520"/>
      <c r="C121" s="455">
        <v>3</v>
      </c>
      <c r="D121" s="567" t="s">
        <v>1140</v>
      </c>
      <c r="E121" s="519"/>
      <c r="F121" s="520"/>
      <c r="G121" s="105"/>
      <c r="H121" s="105"/>
      <c r="I121" s="105"/>
      <c r="J121" s="105"/>
      <c r="K121" s="105"/>
      <c r="L121" s="105"/>
      <c r="M121" s="451"/>
      <c r="N121" s="451"/>
      <c r="O121" s="105"/>
      <c r="P121" s="104"/>
      <c r="Q121" s="105"/>
      <c r="R121" s="105"/>
      <c r="S121" s="105"/>
      <c r="T121" s="105"/>
      <c r="U121" s="452"/>
      <c r="V121" s="453"/>
      <c r="W121" s="451"/>
      <c r="X121" s="451"/>
      <c r="Y121" s="452"/>
      <c r="Z121" s="453"/>
      <c r="AA121" s="105"/>
      <c r="AB121" s="105"/>
      <c r="AC121" s="104"/>
      <c r="AD121" s="104"/>
      <c r="AE121" s="104"/>
      <c r="AF121" s="106"/>
      <c r="AG121" s="107"/>
    </row>
    <row r="122" spans="1:33" ht="13.5" customHeight="1">
      <c r="A122" s="105"/>
      <c r="B122" s="105"/>
      <c r="C122" s="105"/>
      <c r="D122" s="451"/>
      <c r="E122" s="105"/>
      <c r="F122" s="105"/>
      <c r="G122" s="105"/>
      <c r="H122" s="105"/>
      <c r="I122" s="105"/>
      <c r="J122" s="105"/>
      <c r="K122" s="105"/>
      <c r="L122" s="105"/>
      <c r="M122" s="451"/>
      <c r="N122" s="451"/>
      <c r="O122" s="105"/>
      <c r="P122" s="104"/>
      <c r="Q122" s="105"/>
      <c r="R122" s="105"/>
      <c r="S122" s="105"/>
      <c r="T122" s="105"/>
      <c r="U122" s="452"/>
      <c r="V122" s="453"/>
      <c r="W122" s="451"/>
      <c r="X122" s="451"/>
      <c r="Y122" s="452"/>
      <c r="Z122" s="453"/>
      <c r="AA122" s="105"/>
      <c r="AB122" s="105"/>
      <c r="AC122" s="104"/>
      <c r="AD122" s="104"/>
      <c r="AE122" s="104"/>
      <c r="AF122" s="106"/>
      <c r="AG122" s="107"/>
    </row>
    <row r="123" spans="1:33" ht="13.5" customHeight="1">
      <c r="A123" s="105"/>
      <c r="B123" s="105"/>
      <c r="C123" s="105"/>
      <c r="D123" s="451"/>
      <c r="E123" s="105"/>
      <c r="F123" s="105"/>
      <c r="G123" s="105"/>
      <c r="H123" s="105"/>
      <c r="I123" s="105"/>
      <c r="J123" s="105"/>
      <c r="K123" s="105"/>
      <c r="L123" s="105"/>
      <c r="M123" s="451"/>
      <c r="N123" s="451"/>
      <c r="O123" s="105"/>
      <c r="P123" s="104"/>
      <c r="Q123" s="105"/>
      <c r="R123" s="105"/>
      <c r="S123" s="105"/>
      <c r="T123" s="105"/>
      <c r="U123" s="452"/>
      <c r="V123" s="453"/>
      <c r="W123" s="451"/>
      <c r="X123" s="451"/>
      <c r="Y123" s="452"/>
      <c r="Z123" s="453"/>
      <c r="AA123" s="105"/>
      <c r="AB123" s="105"/>
      <c r="AC123" s="104"/>
      <c r="AD123" s="104"/>
      <c r="AE123" s="104"/>
      <c r="AF123" s="106"/>
      <c r="AG123" s="107"/>
    </row>
    <row r="124" spans="1:33" ht="13.5" customHeight="1">
      <c r="A124" s="105"/>
      <c r="B124" s="105"/>
      <c r="C124" s="105"/>
      <c r="D124" s="451"/>
      <c r="E124" s="105"/>
      <c r="F124" s="105"/>
      <c r="G124" s="105"/>
      <c r="H124" s="105"/>
      <c r="I124" s="105"/>
      <c r="J124" s="105"/>
      <c r="K124" s="105"/>
      <c r="L124" s="105"/>
      <c r="M124" s="451"/>
      <c r="N124" s="451"/>
      <c r="O124" s="105"/>
      <c r="P124" s="104"/>
      <c r="Q124" s="105"/>
      <c r="R124" s="105"/>
      <c r="S124" s="105"/>
      <c r="T124" s="105"/>
      <c r="U124" s="452"/>
      <c r="V124" s="453"/>
      <c r="W124" s="451"/>
      <c r="X124" s="451"/>
      <c r="Y124" s="452"/>
      <c r="Z124" s="453"/>
      <c r="AA124" s="105"/>
      <c r="AB124" s="105"/>
      <c r="AC124" s="104"/>
      <c r="AD124" s="104"/>
      <c r="AE124" s="104"/>
      <c r="AF124" s="106"/>
      <c r="AG124" s="107"/>
    </row>
    <row r="125" spans="1:33" ht="13.5" customHeight="1">
      <c r="A125" s="105"/>
      <c r="B125" s="105"/>
      <c r="C125" s="105"/>
      <c r="D125" s="451"/>
      <c r="E125" s="105"/>
      <c r="F125" s="105"/>
      <c r="G125" s="105"/>
      <c r="H125" s="105"/>
      <c r="I125" s="105"/>
      <c r="J125" s="105"/>
      <c r="K125" s="105"/>
      <c r="L125" s="105"/>
      <c r="M125" s="451"/>
      <c r="N125" s="451"/>
      <c r="O125" s="105"/>
      <c r="P125" s="104"/>
      <c r="Q125" s="105"/>
      <c r="R125" s="105"/>
      <c r="S125" s="105"/>
      <c r="T125" s="105"/>
      <c r="U125" s="452"/>
      <c r="V125" s="453"/>
      <c r="W125" s="451"/>
      <c r="X125" s="451"/>
      <c r="Y125" s="452"/>
      <c r="Z125" s="453"/>
      <c r="AA125" s="105"/>
      <c r="AB125" s="105"/>
      <c r="AC125" s="104"/>
      <c r="AD125" s="104"/>
      <c r="AE125" s="104"/>
      <c r="AF125" s="106"/>
      <c r="AG125" s="107"/>
    </row>
    <row r="126" spans="1:33" ht="13.5" customHeight="1">
      <c r="A126" s="105"/>
      <c r="B126" s="105"/>
      <c r="C126" s="105"/>
      <c r="D126" s="451"/>
      <c r="E126" s="105"/>
      <c r="F126" s="105"/>
      <c r="G126" s="105"/>
      <c r="H126" s="105"/>
      <c r="I126" s="105"/>
      <c r="J126" s="105"/>
      <c r="K126" s="105"/>
      <c r="L126" s="105"/>
      <c r="M126" s="451"/>
      <c r="N126" s="451"/>
      <c r="O126" s="105"/>
      <c r="P126" s="104"/>
      <c r="Q126" s="105"/>
      <c r="R126" s="105"/>
      <c r="S126" s="105"/>
      <c r="T126" s="105"/>
      <c r="U126" s="452"/>
      <c r="V126" s="453"/>
      <c r="W126" s="451"/>
      <c r="X126" s="451"/>
      <c r="Y126" s="452"/>
      <c r="Z126" s="453"/>
      <c r="AA126" s="105"/>
      <c r="AB126" s="105"/>
      <c r="AC126" s="104"/>
      <c r="AD126" s="104"/>
      <c r="AE126" s="104"/>
      <c r="AF126" s="106"/>
      <c r="AG126" s="107"/>
    </row>
    <row r="127" spans="1:33" ht="13.5" customHeight="1">
      <c r="A127" s="105"/>
      <c r="B127" s="105"/>
      <c r="C127" s="105"/>
      <c r="D127" s="451"/>
      <c r="E127" s="105"/>
      <c r="F127" s="105"/>
      <c r="G127" s="105"/>
      <c r="H127" s="105"/>
      <c r="I127" s="105"/>
      <c r="J127" s="105"/>
      <c r="K127" s="105"/>
      <c r="L127" s="105"/>
      <c r="M127" s="451"/>
      <c r="N127" s="451"/>
      <c r="O127" s="105"/>
      <c r="P127" s="104"/>
      <c r="Q127" s="105"/>
      <c r="R127" s="105"/>
      <c r="S127" s="105"/>
      <c r="T127" s="105"/>
      <c r="U127" s="452"/>
      <c r="V127" s="453"/>
      <c r="W127" s="451"/>
      <c r="X127" s="451"/>
      <c r="Y127" s="452"/>
      <c r="Z127" s="453"/>
      <c r="AA127" s="105"/>
      <c r="AB127" s="105"/>
      <c r="AC127" s="104"/>
      <c r="AD127" s="104"/>
      <c r="AE127" s="104"/>
      <c r="AF127" s="106"/>
      <c r="AG127" s="107"/>
    </row>
    <row r="128" spans="1:33" ht="13.5" customHeight="1">
      <c r="A128" s="105"/>
      <c r="B128" s="105"/>
      <c r="C128" s="105"/>
      <c r="D128" s="451"/>
      <c r="E128" s="105"/>
      <c r="F128" s="105"/>
      <c r="G128" s="105"/>
      <c r="H128" s="105"/>
      <c r="I128" s="105"/>
      <c r="J128" s="105"/>
      <c r="K128" s="105"/>
      <c r="L128" s="105"/>
      <c r="M128" s="451"/>
      <c r="N128" s="451"/>
      <c r="O128" s="105"/>
      <c r="P128" s="104"/>
      <c r="Q128" s="105"/>
      <c r="R128" s="105"/>
      <c r="S128" s="105"/>
      <c r="T128" s="105"/>
      <c r="U128" s="452"/>
      <c r="V128" s="453"/>
      <c r="W128" s="451"/>
      <c r="X128" s="451"/>
      <c r="Y128" s="452"/>
      <c r="Z128" s="453"/>
      <c r="AA128" s="105"/>
      <c r="AB128" s="105"/>
      <c r="AC128" s="104"/>
      <c r="AD128" s="104"/>
      <c r="AE128" s="104"/>
      <c r="AF128" s="106"/>
      <c r="AG128" s="107"/>
    </row>
    <row r="129" spans="1:33" ht="13.5" customHeight="1">
      <c r="A129" s="105"/>
      <c r="B129" s="105"/>
      <c r="C129" s="105"/>
      <c r="D129" s="451"/>
      <c r="E129" s="105"/>
      <c r="F129" s="105"/>
      <c r="G129" s="105"/>
      <c r="H129" s="105"/>
      <c r="I129" s="105"/>
      <c r="J129" s="105"/>
      <c r="K129" s="105"/>
      <c r="L129" s="105"/>
      <c r="M129" s="451"/>
      <c r="N129" s="451"/>
      <c r="O129" s="105"/>
      <c r="P129" s="104"/>
      <c r="Q129" s="105"/>
      <c r="R129" s="105"/>
      <c r="S129" s="105"/>
      <c r="T129" s="105"/>
      <c r="U129" s="452"/>
      <c r="V129" s="453"/>
      <c r="W129" s="451"/>
      <c r="X129" s="451"/>
      <c r="Y129" s="104"/>
      <c r="Z129" s="105"/>
      <c r="AA129" s="105"/>
      <c r="AB129" s="105"/>
      <c r="AC129" s="104"/>
      <c r="AD129" s="104"/>
      <c r="AE129" s="104"/>
      <c r="AF129" s="106"/>
      <c r="AG129" s="107"/>
    </row>
    <row r="130" spans="1:33" ht="13.5" customHeight="1">
      <c r="A130" s="105"/>
      <c r="B130" s="105"/>
      <c r="C130" s="105"/>
      <c r="D130" s="451"/>
      <c r="E130" s="105"/>
      <c r="F130" s="105"/>
      <c r="G130" s="105"/>
      <c r="H130" s="105"/>
      <c r="I130" s="105"/>
      <c r="J130" s="105"/>
      <c r="K130" s="105"/>
      <c r="L130" s="105"/>
      <c r="M130" s="451"/>
      <c r="N130" s="451"/>
      <c r="O130" s="105"/>
      <c r="P130" s="104"/>
      <c r="Q130" s="105"/>
      <c r="R130" s="105"/>
      <c r="S130" s="105"/>
      <c r="T130" s="105"/>
      <c r="U130" s="452"/>
      <c r="V130" s="453"/>
      <c r="W130" s="451"/>
      <c r="X130" s="451"/>
      <c r="Y130" s="104"/>
      <c r="Z130" s="105"/>
      <c r="AA130" s="105"/>
      <c r="AB130" s="105"/>
      <c r="AC130" s="104"/>
      <c r="AD130" s="104"/>
      <c r="AE130" s="104"/>
      <c r="AF130" s="106"/>
      <c r="AG130" s="107"/>
    </row>
    <row r="131" spans="1:33" ht="13.5" customHeight="1">
      <c r="A131" s="105"/>
      <c r="B131" s="105"/>
      <c r="C131" s="105"/>
      <c r="D131" s="451"/>
      <c r="E131" s="105"/>
      <c r="F131" s="105"/>
      <c r="G131" s="105"/>
      <c r="H131" s="105"/>
      <c r="I131" s="105"/>
      <c r="J131" s="105"/>
      <c r="K131" s="105"/>
      <c r="L131" s="105"/>
      <c r="M131" s="451"/>
      <c r="N131" s="451"/>
      <c r="O131" s="105"/>
      <c r="P131" s="104"/>
      <c r="Q131" s="105"/>
      <c r="R131" s="105"/>
      <c r="S131" s="105"/>
      <c r="T131" s="105"/>
      <c r="U131" s="452"/>
      <c r="V131" s="453"/>
      <c r="W131" s="451"/>
      <c r="X131" s="451"/>
      <c r="Y131" s="104"/>
      <c r="Z131" s="105"/>
      <c r="AA131" s="105"/>
      <c r="AB131" s="105"/>
      <c r="AC131" s="104"/>
      <c r="AD131" s="104"/>
      <c r="AE131" s="104"/>
      <c r="AF131" s="106"/>
      <c r="AG131" s="107"/>
    </row>
    <row r="132" spans="1:33" ht="13.5" customHeight="1">
      <c r="A132" s="105"/>
      <c r="B132" s="105"/>
      <c r="C132" s="105"/>
      <c r="D132" s="451"/>
      <c r="E132" s="105"/>
      <c r="F132" s="105"/>
      <c r="G132" s="105"/>
      <c r="H132" s="105"/>
      <c r="I132" s="105"/>
      <c r="J132" s="105"/>
      <c r="K132" s="105"/>
      <c r="L132" s="105"/>
      <c r="M132" s="451"/>
      <c r="N132" s="451"/>
      <c r="O132" s="105"/>
      <c r="P132" s="104"/>
      <c r="Q132" s="105"/>
      <c r="R132" s="105"/>
      <c r="S132" s="105"/>
      <c r="T132" s="105"/>
      <c r="U132" s="452"/>
      <c r="V132" s="453"/>
      <c r="W132" s="451"/>
      <c r="X132" s="451"/>
      <c r="Y132" s="104"/>
      <c r="Z132" s="105"/>
      <c r="AA132" s="105"/>
      <c r="AB132" s="105"/>
      <c r="AC132" s="104"/>
      <c r="AD132" s="104"/>
      <c r="AE132" s="104"/>
      <c r="AF132" s="106"/>
      <c r="AG132" s="107"/>
    </row>
    <row r="133" spans="1:33" ht="13.5" customHeight="1">
      <c r="A133" s="105"/>
      <c r="B133" s="105"/>
      <c r="C133" s="105"/>
      <c r="D133" s="451"/>
      <c r="E133" s="105"/>
      <c r="F133" s="105"/>
      <c r="G133" s="105"/>
      <c r="H133" s="105"/>
      <c r="I133" s="105"/>
      <c r="J133" s="105"/>
      <c r="K133" s="105"/>
      <c r="L133" s="105"/>
      <c r="M133" s="451"/>
      <c r="N133" s="451"/>
      <c r="O133" s="105"/>
      <c r="P133" s="104"/>
      <c r="Q133" s="105"/>
      <c r="R133" s="105"/>
      <c r="S133" s="105"/>
      <c r="T133" s="105"/>
      <c r="U133" s="452"/>
      <c r="V133" s="453"/>
      <c r="W133" s="451"/>
      <c r="X133" s="451"/>
      <c r="Y133" s="104"/>
      <c r="Z133" s="105"/>
      <c r="AA133" s="105"/>
      <c r="AB133" s="105"/>
      <c r="AC133" s="104"/>
      <c r="AD133" s="104"/>
      <c r="AE133" s="104"/>
      <c r="AF133" s="106"/>
      <c r="AG133" s="107"/>
    </row>
    <row r="134" spans="1:33" ht="13.5" customHeight="1">
      <c r="A134" s="105"/>
      <c r="B134" s="105"/>
      <c r="C134" s="105"/>
      <c r="D134" s="451"/>
      <c r="E134" s="105"/>
      <c r="F134" s="105"/>
      <c r="G134" s="105"/>
      <c r="H134" s="105"/>
      <c r="I134" s="105"/>
      <c r="J134" s="105"/>
      <c r="K134" s="105"/>
      <c r="L134" s="105"/>
      <c r="M134" s="451"/>
      <c r="N134" s="451"/>
      <c r="O134" s="105"/>
      <c r="P134" s="104"/>
      <c r="Q134" s="105"/>
      <c r="R134" s="105"/>
      <c r="S134" s="105"/>
      <c r="T134" s="105"/>
      <c r="U134" s="452"/>
      <c r="V134" s="453"/>
      <c r="W134" s="451"/>
      <c r="X134" s="451"/>
      <c r="Y134" s="104"/>
      <c r="Z134" s="105"/>
      <c r="AA134" s="105"/>
      <c r="AB134" s="105"/>
      <c r="AC134" s="104"/>
      <c r="AD134" s="104"/>
      <c r="AE134" s="104"/>
      <c r="AF134" s="106"/>
      <c r="AG134" s="107"/>
    </row>
    <row r="135" spans="1:33" ht="13.5" customHeight="1">
      <c r="A135" s="105"/>
      <c r="B135" s="105"/>
      <c r="C135" s="105"/>
      <c r="D135" s="451"/>
      <c r="E135" s="105"/>
      <c r="F135" s="105"/>
      <c r="G135" s="105"/>
      <c r="H135" s="105"/>
      <c r="I135" s="105"/>
      <c r="J135" s="105"/>
      <c r="K135" s="105"/>
      <c r="L135" s="105"/>
      <c r="M135" s="451"/>
      <c r="N135" s="451"/>
      <c r="O135" s="105"/>
      <c r="P135" s="104"/>
      <c r="Q135" s="105"/>
      <c r="R135" s="105"/>
      <c r="S135" s="105"/>
      <c r="T135" s="105"/>
      <c r="U135" s="452"/>
      <c r="V135" s="453"/>
      <c r="W135" s="451"/>
      <c r="X135" s="451"/>
      <c r="Y135" s="104"/>
      <c r="Z135" s="105"/>
      <c r="AA135" s="105"/>
      <c r="AB135" s="105"/>
      <c r="AC135" s="104"/>
      <c r="AD135" s="104"/>
      <c r="AE135" s="104"/>
      <c r="AF135" s="106"/>
      <c r="AG135" s="107"/>
    </row>
    <row r="136" spans="1:33" ht="13.5" customHeight="1">
      <c r="A136" s="105"/>
      <c r="B136" s="105"/>
      <c r="C136" s="105"/>
      <c r="D136" s="451"/>
      <c r="E136" s="105"/>
      <c r="F136" s="105"/>
      <c r="G136" s="105"/>
      <c r="H136" s="105"/>
      <c r="I136" s="105"/>
      <c r="J136" s="105"/>
      <c r="K136" s="105"/>
      <c r="L136" s="105"/>
      <c r="M136" s="451"/>
      <c r="N136" s="451"/>
      <c r="O136" s="105"/>
      <c r="P136" s="104"/>
      <c r="Q136" s="105"/>
      <c r="R136" s="105"/>
      <c r="S136" s="105"/>
      <c r="T136" s="105"/>
      <c r="U136" s="452"/>
      <c r="V136" s="453"/>
      <c r="W136" s="451"/>
      <c r="X136" s="451"/>
      <c r="Y136" s="104"/>
      <c r="Z136" s="105"/>
      <c r="AA136" s="105"/>
      <c r="AB136" s="105"/>
      <c r="AC136" s="104"/>
      <c r="AD136" s="104"/>
      <c r="AE136" s="104"/>
      <c r="AF136" s="106"/>
      <c r="AG136" s="107"/>
    </row>
    <row r="137" spans="1:33" ht="13.5" customHeight="1">
      <c r="A137" s="105"/>
      <c r="B137" s="105"/>
      <c r="C137" s="105"/>
      <c r="D137" s="451"/>
      <c r="E137" s="105"/>
      <c r="F137" s="105"/>
      <c r="G137" s="105"/>
      <c r="H137" s="105"/>
      <c r="I137" s="105"/>
      <c r="J137" s="105"/>
      <c r="K137" s="105"/>
      <c r="L137" s="105"/>
      <c r="M137" s="451"/>
      <c r="N137" s="451"/>
      <c r="O137" s="105"/>
      <c r="P137" s="104"/>
      <c r="Q137" s="105"/>
      <c r="R137" s="105"/>
      <c r="S137" s="105"/>
      <c r="T137" s="105"/>
      <c r="U137" s="452"/>
      <c r="V137" s="453"/>
      <c r="W137" s="451"/>
      <c r="X137" s="451"/>
      <c r="Y137" s="104"/>
      <c r="Z137" s="105"/>
      <c r="AA137" s="105"/>
      <c r="AB137" s="105"/>
      <c r="AC137" s="104"/>
      <c r="AD137" s="104"/>
      <c r="AE137" s="104"/>
      <c r="AF137" s="106"/>
      <c r="AG137" s="107"/>
    </row>
    <row r="138" spans="1:33" ht="13.5" customHeight="1">
      <c r="A138" s="105"/>
      <c r="B138" s="105"/>
      <c r="C138" s="105"/>
      <c r="D138" s="451"/>
      <c r="E138" s="105"/>
      <c r="F138" s="105"/>
      <c r="G138" s="105"/>
      <c r="H138" s="105"/>
      <c r="I138" s="105"/>
      <c r="J138" s="105"/>
      <c r="K138" s="105"/>
      <c r="L138" s="105"/>
      <c r="M138" s="451"/>
      <c r="N138" s="451"/>
      <c r="O138" s="105"/>
      <c r="P138" s="104"/>
      <c r="Q138" s="105"/>
      <c r="R138" s="105"/>
      <c r="S138" s="105"/>
      <c r="T138" s="105"/>
      <c r="U138" s="452"/>
      <c r="V138" s="453"/>
      <c r="W138" s="451"/>
      <c r="X138" s="451"/>
      <c r="Y138" s="104"/>
      <c r="Z138" s="105"/>
      <c r="AA138" s="105"/>
      <c r="AB138" s="105"/>
      <c r="AC138" s="104"/>
      <c r="AD138" s="104"/>
      <c r="AE138" s="104"/>
      <c r="AF138" s="106"/>
      <c r="AG138" s="107"/>
    </row>
    <row r="139" spans="1:33" ht="13.5" customHeight="1">
      <c r="A139" s="105"/>
      <c r="B139" s="105"/>
      <c r="C139" s="105"/>
      <c r="D139" s="451"/>
      <c r="E139" s="105"/>
      <c r="F139" s="105"/>
      <c r="G139" s="105"/>
      <c r="H139" s="105"/>
      <c r="I139" s="105"/>
      <c r="J139" s="105"/>
      <c r="K139" s="105"/>
      <c r="L139" s="105"/>
      <c r="M139" s="451"/>
      <c r="N139" s="451"/>
      <c r="O139" s="105"/>
      <c r="P139" s="104"/>
      <c r="Q139" s="105"/>
      <c r="R139" s="105"/>
      <c r="S139" s="105"/>
      <c r="T139" s="105"/>
      <c r="U139" s="452"/>
      <c r="V139" s="453"/>
      <c r="W139" s="451"/>
      <c r="X139" s="451"/>
      <c r="Y139" s="104"/>
      <c r="Z139" s="105"/>
      <c r="AA139" s="105"/>
      <c r="AB139" s="105"/>
      <c r="AC139" s="104"/>
      <c r="AD139" s="104"/>
      <c r="AE139" s="104"/>
      <c r="AF139" s="106"/>
      <c r="AG139" s="107"/>
    </row>
    <row r="140" spans="1:33" ht="13.5" customHeight="1">
      <c r="A140" s="105"/>
      <c r="B140" s="105"/>
      <c r="C140" s="105"/>
      <c r="D140" s="451"/>
      <c r="E140" s="105"/>
      <c r="F140" s="105"/>
      <c r="G140" s="105"/>
      <c r="H140" s="105"/>
      <c r="I140" s="105"/>
      <c r="J140" s="105"/>
      <c r="K140" s="105"/>
      <c r="L140" s="105"/>
      <c r="M140" s="451"/>
      <c r="N140" s="451"/>
      <c r="O140" s="105"/>
      <c r="P140" s="104"/>
      <c r="Q140" s="105"/>
      <c r="R140" s="105"/>
      <c r="S140" s="105"/>
      <c r="T140" s="105"/>
      <c r="U140" s="452"/>
      <c r="V140" s="453"/>
      <c r="W140" s="451"/>
      <c r="X140" s="451"/>
      <c r="Y140" s="104"/>
      <c r="Z140" s="105"/>
      <c r="AA140" s="105"/>
      <c r="AB140" s="105"/>
      <c r="AC140" s="104"/>
      <c r="AD140" s="104"/>
      <c r="AE140" s="104"/>
      <c r="AF140" s="106"/>
      <c r="AG140" s="107"/>
    </row>
    <row r="141" spans="1:33" ht="13.5" customHeight="1">
      <c r="A141" s="105"/>
      <c r="B141" s="105"/>
      <c r="C141" s="105"/>
      <c r="D141" s="451"/>
      <c r="E141" s="105"/>
      <c r="F141" s="105"/>
      <c r="G141" s="105"/>
      <c r="H141" s="105"/>
      <c r="I141" s="105"/>
      <c r="J141" s="105"/>
      <c r="K141" s="105"/>
      <c r="L141" s="105"/>
      <c r="M141" s="451"/>
      <c r="N141" s="451"/>
      <c r="O141" s="105"/>
      <c r="P141" s="104"/>
      <c r="Q141" s="105"/>
      <c r="R141" s="105"/>
      <c r="S141" s="105"/>
      <c r="T141" s="105"/>
      <c r="U141" s="452"/>
      <c r="V141" s="453"/>
      <c r="W141" s="451"/>
      <c r="X141" s="451"/>
      <c r="Y141" s="104"/>
      <c r="Z141" s="105"/>
      <c r="AA141" s="105"/>
      <c r="AB141" s="105"/>
      <c r="AC141" s="104"/>
      <c r="AD141" s="104"/>
      <c r="AE141" s="104"/>
      <c r="AF141" s="106"/>
      <c r="AG141" s="107"/>
    </row>
    <row r="142" spans="1:33" ht="13.5" customHeight="1">
      <c r="A142" s="105"/>
      <c r="B142" s="105"/>
      <c r="C142" s="105"/>
      <c r="D142" s="451"/>
      <c r="E142" s="105"/>
      <c r="F142" s="105"/>
      <c r="G142" s="105"/>
      <c r="H142" s="105"/>
      <c r="I142" s="105"/>
      <c r="J142" s="105"/>
      <c r="K142" s="105"/>
      <c r="L142" s="105"/>
      <c r="M142" s="451"/>
      <c r="N142" s="451"/>
      <c r="O142" s="105"/>
      <c r="P142" s="104"/>
      <c r="Q142" s="105"/>
      <c r="R142" s="105"/>
      <c r="S142" s="105"/>
      <c r="T142" s="105"/>
      <c r="U142" s="452"/>
      <c r="V142" s="453"/>
      <c r="W142" s="451"/>
      <c r="X142" s="451"/>
      <c r="Y142" s="104"/>
      <c r="Z142" s="105"/>
      <c r="AA142" s="105"/>
      <c r="AB142" s="105"/>
      <c r="AC142" s="104"/>
      <c r="AD142" s="104"/>
      <c r="AE142" s="104"/>
      <c r="AF142" s="106"/>
      <c r="AG142" s="107"/>
    </row>
    <row r="143" spans="1:33" ht="13.5" customHeight="1">
      <c r="A143" s="105"/>
      <c r="B143" s="105"/>
      <c r="C143" s="105"/>
      <c r="D143" s="451"/>
      <c r="E143" s="105"/>
      <c r="F143" s="105"/>
      <c r="G143" s="105"/>
      <c r="H143" s="105"/>
      <c r="I143" s="105"/>
      <c r="J143" s="105"/>
      <c r="K143" s="105"/>
      <c r="L143" s="105"/>
      <c r="M143" s="451"/>
      <c r="N143" s="451"/>
      <c r="O143" s="105"/>
      <c r="P143" s="104"/>
      <c r="Q143" s="105"/>
      <c r="R143" s="105"/>
      <c r="S143" s="105"/>
      <c r="T143" s="105"/>
      <c r="U143" s="452"/>
      <c r="V143" s="453"/>
      <c r="W143" s="451"/>
      <c r="X143" s="451"/>
      <c r="Y143" s="104"/>
      <c r="Z143" s="105"/>
      <c r="AA143" s="105"/>
      <c r="AB143" s="105"/>
      <c r="AC143" s="104"/>
      <c r="AD143" s="104"/>
      <c r="AE143" s="104"/>
      <c r="AF143" s="106"/>
      <c r="AG143" s="107"/>
    </row>
    <row r="144" spans="1:33" ht="13.5" customHeight="1">
      <c r="A144" s="105"/>
      <c r="B144" s="105"/>
      <c r="C144" s="105"/>
      <c r="D144" s="451"/>
      <c r="E144" s="105"/>
      <c r="F144" s="105"/>
      <c r="G144" s="105"/>
      <c r="H144" s="105"/>
      <c r="I144" s="105"/>
      <c r="J144" s="105"/>
      <c r="K144" s="105"/>
      <c r="L144" s="105"/>
      <c r="M144" s="451"/>
      <c r="N144" s="451"/>
      <c r="O144" s="105"/>
      <c r="P144" s="104"/>
      <c r="Q144" s="105"/>
      <c r="R144" s="105"/>
      <c r="S144" s="105"/>
      <c r="T144" s="105"/>
      <c r="U144" s="452"/>
      <c r="V144" s="453"/>
      <c r="W144" s="451"/>
      <c r="X144" s="451"/>
      <c r="Y144" s="104"/>
      <c r="Z144" s="105"/>
      <c r="AA144" s="105"/>
      <c r="AB144" s="105"/>
      <c r="AC144" s="104"/>
      <c r="AD144" s="104"/>
      <c r="AE144" s="104"/>
      <c r="AF144" s="106"/>
      <c r="AG144" s="107"/>
    </row>
    <row r="145" spans="1:33" ht="13.5" customHeight="1">
      <c r="A145" s="105"/>
      <c r="B145" s="105"/>
      <c r="C145" s="105"/>
      <c r="D145" s="451"/>
      <c r="E145" s="105"/>
      <c r="F145" s="105"/>
      <c r="G145" s="105"/>
      <c r="H145" s="105"/>
      <c r="I145" s="105"/>
      <c r="J145" s="105"/>
      <c r="K145" s="105"/>
      <c r="L145" s="105"/>
      <c r="M145" s="451"/>
      <c r="N145" s="451"/>
      <c r="O145" s="105"/>
      <c r="P145" s="104"/>
      <c r="Q145" s="105"/>
      <c r="R145" s="105"/>
      <c r="S145" s="105"/>
      <c r="T145" s="105"/>
      <c r="U145" s="452"/>
      <c r="V145" s="453"/>
      <c r="W145" s="451"/>
      <c r="X145" s="451"/>
      <c r="Y145" s="104"/>
      <c r="Z145" s="105"/>
      <c r="AA145" s="105"/>
      <c r="AB145" s="105"/>
      <c r="AC145" s="104"/>
      <c r="AD145" s="104"/>
      <c r="AE145" s="104"/>
      <c r="AF145" s="106"/>
      <c r="AG145" s="107"/>
    </row>
    <row r="146" spans="1:33" ht="13.5" customHeight="1">
      <c r="A146" s="105"/>
      <c r="B146" s="105"/>
      <c r="C146" s="105"/>
      <c r="D146" s="451"/>
      <c r="E146" s="105"/>
      <c r="F146" s="105"/>
      <c r="G146" s="105"/>
      <c r="H146" s="105"/>
      <c r="I146" s="105"/>
      <c r="J146" s="105"/>
      <c r="K146" s="105"/>
      <c r="L146" s="105"/>
      <c r="M146" s="451"/>
      <c r="N146" s="451"/>
      <c r="O146" s="105"/>
      <c r="P146" s="104"/>
      <c r="Q146" s="105"/>
      <c r="R146" s="105"/>
      <c r="S146" s="105"/>
      <c r="T146" s="105"/>
      <c r="U146" s="452"/>
      <c r="V146" s="453"/>
      <c r="W146" s="451"/>
      <c r="X146" s="451"/>
      <c r="Y146" s="104"/>
      <c r="Z146" s="105"/>
      <c r="AA146" s="105"/>
      <c r="AB146" s="105"/>
      <c r="AC146" s="104"/>
      <c r="AD146" s="104"/>
      <c r="AE146" s="104"/>
      <c r="AF146" s="106"/>
      <c r="AG146" s="107"/>
    </row>
    <row r="147" spans="1:33" ht="13.5" customHeight="1">
      <c r="A147" s="105"/>
      <c r="B147" s="105"/>
      <c r="C147" s="105"/>
      <c r="D147" s="451"/>
      <c r="E147" s="105"/>
      <c r="F147" s="105"/>
      <c r="G147" s="105"/>
      <c r="H147" s="105"/>
      <c r="I147" s="105"/>
      <c r="J147" s="105"/>
      <c r="K147" s="105"/>
      <c r="L147" s="105"/>
      <c r="M147" s="451"/>
      <c r="N147" s="451"/>
      <c r="O147" s="105"/>
      <c r="P147" s="104"/>
      <c r="Q147" s="105"/>
      <c r="R147" s="105"/>
      <c r="S147" s="105"/>
      <c r="T147" s="105"/>
      <c r="U147" s="452"/>
      <c r="V147" s="453"/>
      <c r="W147" s="451"/>
      <c r="X147" s="451"/>
      <c r="Y147" s="104"/>
      <c r="Z147" s="105"/>
      <c r="AA147" s="105"/>
      <c r="AB147" s="105"/>
      <c r="AC147" s="104"/>
      <c r="AD147" s="104"/>
      <c r="AE147" s="104"/>
      <c r="AF147" s="106"/>
      <c r="AG147" s="107"/>
    </row>
    <row r="148" spans="1:33" ht="13.5" customHeight="1">
      <c r="A148" s="105"/>
      <c r="B148" s="105"/>
      <c r="C148" s="105"/>
      <c r="D148" s="451"/>
      <c r="E148" s="105"/>
      <c r="F148" s="105"/>
      <c r="G148" s="105"/>
      <c r="H148" s="105"/>
      <c r="I148" s="105"/>
      <c r="J148" s="105"/>
      <c r="K148" s="105"/>
      <c r="L148" s="105"/>
      <c r="M148" s="451"/>
      <c r="N148" s="451"/>
      <c r="O148" s="105"/>
      <c r="P148" s="104"/>
      <c r="Q148" s="105"/>
      <c r="R148" s="105"/>
      <c r="S148" s="105"/>
      <c r="T148" s="105"/>
      <c r="U148" s="452"/>
      <c r="V148" s="453"/>
      <c r="W148" s="451"/>
      <c r="X148" s="451"/>
      <c r="Y148" s="104"/>
      <c r="Z148" s="105"/>
      <c r="AA148" s="105"/>
      <c r="AB148" s="105"/>
      <c r="AC148" s="104"/>
      <c r="AD148" s="104"/>
      <c r="AE148" s="104"/>
      <c r="AF148" s="106"/>
      <c r="AG148" s="107"/>
    </row>
    <row r="149" spans="1:33" ht="13.5" customHeight="1">
      <c r="A149" s="105"/>
      <c r="B149" s="105"/>
      <c r="C149" s="105"/>
      <c r="D149" s="451"/>
      <c r="E149" s="105"/>
      <c r="F149" s="105"/>
      <c r="G149" s="105"/>
      <c r="H149" s="105"/>
      <c r="I149" s="105"/>
      <c r="J149" s="105"/>
      <c r="K149" s="105"/>
      <c r="L149" s="105"/>
      <c r="M149" s="451"/>
      <c r="N149" s="451"/>
      <c r="O149" s="105"/>
      <c r="P149" s="104"/>
      <c r="Q149" s="105"/>
      <c r="R149" s="105"/>
      <c r="S149" s="105"/>
      <c r="T149" s="105"/>
      <c r="U149" s="452"/>
      <c r="V149" s="453"/>
      <c r="W149" s="451"/>
      <c r="X149" s="451"/>
      <c r="Y149" s="104"/>
      <c r="Z149" s="105"/>
      <c r="AA149" s="105"/>
      <c r="AB149" s="105"/>
      <c r="AC149" s="104"/>
      <c r="AD149" s="104"/>
      <c r="AE149" s="104"/>
      <c r="AF149" s="106"/>
      <c r="AG149" s="107"/>
    </row>
    <row r="150" spans="1:33" ht="13.5" customHeight="1">
      <c r="A150" s="105"/>
      <c r="B150" s="105"/>
      <c r="C150" s="105"/>
      <c r="D150" s="451"/>
      <c r="E150" s="105"/>
      <c r="F150" s="105"/>
      <c r="G150" s="105"/>
      <c r="H150" s="105"/>
      <c r="I150" s="105"/>
      <c r="J150" s="105"/>
      <c r="K150" s="105"/>
      <c r="L150" s="105"/>
      <c r="M150" s="451"/>
      <c r="N150" s="451"/>
      <c r="O150" s="105"/>
      <c r="P150" s="104"/>
      <c r="Q150" s="105"/>
      <c r="R150" s="105"/>
      <c r="S150" s="105"/>
      <c r="T150" s="105"/>
      <c r="U150" s="452"/>
      <c r="V150" s="453"/>
      <c r="W150" s="451"/>
      <c r="X150" s="451"/>
      <c r="Y150" s="104"/>
      <c r="Z150" s="105"/>
      <c r="AA150" s="105"/>
      <c r="AB150" s="105"/>
      <c r="AC150" s="104"/>
      <c r="AD150" s="104"/>
      <c r="AE150" s="104"/>
      <c r="AF150" s="106"/>
      <c r="AG150" s="107"/>
    </row>
    <row r="151" spans="1:33" ht="13.5" customHeight="1">
      <c r="A151" s="105"/>
      <c r="B151" s="105"/>
      <c r="C151" s="105"/>
      <c r="D151" s="451"/>
      <c r="E151" s="105"/>
      <c r="F151" s="105"/>
      <c r="G151" s="105"/>
      <c r="H151" s="105"/>
      <c r="I151" s="105"/>
      <c r="J151" s="105"/>
      <c r="K151" s="105"/>
      <c r="L151" s="105"/>
      <c r="M151" s="451"/>
      <c r="N151" s="451"/>
      <c r="O151" s="105"/>
      <c r="P151" s="104"/>
      <c r="Q151" s="105"/>
      <c r="R151" s="105"/>
      <c r="S151" s="105"/>
      <c r="T151" s="105"/>
      <c r="U151" s="452"/>
      <c r="V151" s="453"/>
      <c r="W151" s="451"/>
      <c r="X151" s="451"/>
      <c r="Y151" s="104"/>
      <c r="Z151" s="105"/>
      <c r="AA151" s="105"/>
      <c r="AB151" s="105"/>
      <c r="AC151" s="104"/>
      <c r="AD151" s="104"/>
      <c r="AE151" s="104"/>
      <c r="AF151" s="106"/>
      <c r="AG151" s="107"/>
    </row>
    <row r="152" spans="1:33" ht="13.5" customHeight="1">
      <c r="A152" s="105"/>
      <c r="B152" s="105"/>
      <c r="C152" s="105"/>
      <c r="D152" s="451"/>
      <c r="E152" s="105"/>
      <c r="F152" s="105"/>
      <c r="G152" s="105"/>
      <c r="H152" s="105"/>
      <c r="I152" s="105"/>
      <c r="J152" s="105"/>
      <c r="K152" s="105"/>
      <c r="L152" s="105"/>
      <c r="M152" s="451"/>
      <c r="N152" s="451"/>
      <c r="O152" s="105"/>
      <c r="P152" s="104"/>
      <c r="Q152" s="105"/>
      <c r="R152" s="105"/>
      <c r="S152" s="105"/>
      <c r="T152" s="105"/>
      <c r="U152" s="452"/>
      <c r="V152" s="453"/>
      <c r="W152" s="451"/>
      <c r="X152" s="451"/>
      <c r="Y152" s="104"/>
      <c r="Z152" s="105"/>
      <c r="AA152" s="105"/>
      <c r="AB152" s="105"/>
      <c r="AC152" s="104"/>
      <c r="AD152" s="104"/>
      <c r="AE152" s="104"/>
      <c r="AF152" s="106"/>
      <c r="AG152" s="107"/>
    </row>
    <row r="153" spans="1:33" ht="13.5" customHeight="1">
      <c r="A153" s="105"/>
      <c r="B153" s="105"/>
      <c r="C153" s="105"/>
      <c r="D153" s="451"/>
      <c r="E153" s="105"/>
      <c r="F153" s="105"/>
      <c r="G153" s="105"/>
      <c r="H153" s="105"/>
      <c r="I153" s="105"/>
      <c r="J153" s="105"/>
      <c r="K153" s="105"/>
      <c r="L153" s="105"/>
      <c r="M153" s="451"/>
      <c r="N153" s="451"/>
      <c r="O153" s="105"/>
      <c r="P153" s="104"/>
      <c r="Q153" s="105"/>
      <c r="R153" s="105"/>
      <c r="S153" s="105"/>
      <c r="T153" s="105"/>
      <c r="U153" s="452"/>
      <c r="V153" s="453"/>
      <c r="W153" s="451"/>
      <c r="X153" s="451"/>
      <c r="Y153" s="104"/>
      <c r="Z153" s="105"/>
      <c r="AA153" s="105"/>
      <c r="AB153" s="105"/>
      <c r="AC153" s="104"/>
      <c r="AD153" s="104"/>
      <c r="AE153" s="104"/>
      <c r="AF153" s="106"/>
      <c r="AG153" s="107"/>
    </row>
    <row r="154" spans="1:33" ht="13.5" customHeight="1">
      <c r="A154" s="105"/>
      <c r="B154" s="105"/>
      <c r="C154" s="105"/>
      <c r="D154" s="451"/>
      <c r="E154" s="105"/>
      <c r="F154" s="105"/>
      <c r="G154" s="105"/>
      <c r="H154" s="105"/>
      <c r="I154" s="105"/>
      <c r="J154" s="105"/>
      <c r="K154" s="105"/>
      <c r="L154" s="105"/>
      <c r="M154" s="451"/>
      <c r="N154" s="451"/>
      <c r="O154" s="105"/>
      <c r="P154" s="104"/>
      <c r="Q154" s="105"/>
      <c r="R154" s="105"/>
      <c r="S154" s="105"/>
      <c r="T154" s="105"/>
      <c r="U154" s="452"/>
      <c r="V154" s="453"/>
      <c r="W154" s="451"/>
      <c r="X154" s="451"/>
      <c r="Y154" s="104"/>
      <c r="Z154" s="105"/>
      <c r="AA154" s="105"/>
      <c r="AB154" s="105"/>
      <c r="AC154" s="104"/>
      <c r="AD154" s="104"/>
      <c r="AE154" s="104"/>
      <c r="AF154" s="106"/>
      <c r="AG154" s="107"/>
    </row>
    <row r="155" spans="1:33" ht="13.5" customHeight="1">
      <c r="A155" s="105"/>
      <c r="B155" s="105"/>
      <c r="C155" s="105"/>
      <c r="D155" s="451"/>
      <c r="E155" s="105"/>
      <c r="F155" s="105"/>
      <c r="G155" s="105"/>
      <c r="H155" s="105"/>
      <c r="I155" s="105"/>
      <c r="J155" s="105"/>
      <c r="K155" s="105"/>
      <c r="L155" s="105"/>
      <c r="M155" s="451"/>
      <c r="N155" s="451"/>
      <c r="O155" s="105"/>
      <c r="P155" s="104"/>
      <c r="Q155" s="105"/>
      <c r="R155" s="105"/>
      <c r="S155" s="105"/>
      <c r="T155" s="105"/>
      <c r="U155" s="452"/>
      <c r="V155" s="453"/>
      <c r="W155" s="451"/>
      <c r="X155" s="451"/>
      <c r="Y155" s="104"/>
      <c r="Z155" s="105"/>
      <c r="AA155" s="105"/>
      <c r="AB155" s="105"/>
      <c r="AC155" s="104"/>
      <c r="AD155" s="104"/>
      <c r="AE155" s="104"/>
      <c r="AF155" s="106"/>
      <c r="AG155" s="107"/>
    </row>
    <row r="156" spans="1:33" ht="13.5" customHeight="1">
      <c r="A156" s="105"/>
      <c r="B156" s="105"/>
      <c r="C156" s="105"/>
      <c r="D156" s="451"/>
      <c r="E156" s="105"/>
      <c r="F156" s="105"/>
      <c r="G156" s="105"/>
      <c r="H156" s="105"/>
      <c r="I156" s="105"/>
      <c r="J156" s="105"/>
      <c r="K156" s="105"/>
      <c r="L156" s="105"/>
      <c r="M156" s="451"/>
      <c r="N156" s="451"/>
      <c r="O156" s="105"/>
      <c r="P156" s="104"/>
      <c r="Q156" s="105"/>
      <c r="R156" s="105"/>
      <c r="S156" s="105"/>
      <c r="T156" s="105"/>
      <c r="U156" s="452"/>
      <c r="V156" s="453"/>
      <c r="W156" s="451"/>
      <c r="X156" s="451"/>
      <c r="Y156" s="104"/>
      <c r="Z156" s="105"/>
      <c r="AA156" s="105"/>
      <c r="AB156" s="105"/>
      <c r="AC156" s="104"/>
      <c r="AD156" s="104"/>
      <c r="AE156" s="104"/>
      <c r="AF156" s="106"/>
      <c r="AG156" s="107"/>
    </row>
    <row r="157" spans="1:33" ht="13.5" customHeight="1">
      <c r="A157" s="105"/>
      <c r="B157" s="105"/>
      <c r="C157" s="105"/>
      <c r="D157" s="451"/>
      <c r="E157" s="105"/>
      <c r="F157" s="105"/>
      <c r="G157" s="105"/>
      <c r="H157" s="105"/>
      <c r="I157" s="105"/>
      <c r="J157" s="105"/>
      <c r="K157" s="105"/>
      <c r="L157" s="105"/>
      <c r="M157" s="451"/>
      <c r="N157" s="451"/>
      <c r="O157" s="105"/>
      <c r="P157" s="104"/>
      <c r="Q157" s="105"/>
      <c r="R157" s="105"/>
      <c r="S157" s="105"/>
      <c r="T157" s="105"/>
      <c r="U157" s="452"/>
      <c r="V157" s="453"/>
      <c r="W157" s="451"/>
      <c r="X157" s="451"/>
      <c r="Y157" s="104"/>
      <c r="Z157" s="105"/>
      <c r="AA157" s="105"/>
      <c r="AB157" s="105"/>
      <c r="AC157" s="104"/>
      <c r="AD157" s="104"/>
      <c r="AE157" s="104"/>
      <c r="AF157" s="106"/>
      <c r="AG157" s="107"/>
    </row>
    <row r="158" spans="1:33" ht="13.5" customHeight="1">
      <c r="A158" s="105"/>
      <c r="B158" s="105"/>
      <c r="C158" s="105"/>
      <c r="D158" s="451"/>
      <c r="E158" s="105"/>
      <c r="F158" s="105"/>
      <c r="G158" s="105"/>
      <c r="H158" s="105"/>
      <c r="I158" s="105"/>
      <c r="J158" s="105"/>
      <c r="K158" s="105"/>
      <c r="L158" s="105"/>
      <c r="M158" s="451"/>
      <c r="N158" s="451"/>
      <c r="O158" s="105"/>
      <c r="P158" s="104"/>
      <c r="Q158" s="105"/>
      <c r="R158" s="105"/>
      <c r="S158" s="105"/>
      <c r="T158" s="105"/>
      <c r="U158" s="452"/>
      <c r="V158" s="453"/>
      <c r="W158" s="451"/>
      <c r="X158" s="451"/>
      <c r="Y158" s="104"/>
      <c r="Z158" s="105"/>
      <c r="AA158" s="105"/>
      <c r="AB158" s="105"/>
      <c r="AC158" s="104"/>
      <c r="AD158" s="104"/>
      <c r="AE158" s="104"/>
      <c r="AF158" s="106"/>
      <c r="AG158" s="107"/>
    </row>
    <row r="159" spans="1:33" ht="13.5" customHeight="1">
      <c r="A159" s="105"/>
      <c r="B159" s="105"/>
      <c r="C159" s="105"/>
      <c r="D159" s="451"/>
      <c r="E159" s="105"/>
      <c r="F159" s="105"/>
      <c r="G159" s="105"/>
      <c r="H159" s="105"/>
      <c r="I159" s="105"/>
      <c r="J159" s="105"/>
      <c r="K159" s="105"/>
      <c r="L159" s="105"/>
      <c r="M159" s="451"/>
      <c r="N159" s="451"/>
      <c r="O159" s="105"/>
      <c r="P159" s="104"/>
      <c r="Q159" s="105"/>
      <c r="R159" s="105"/>
      <c r="S159" s="105"/>
      <c r="T159" s="105"/>
      <c r="U159" s="452"/>
      <c r="V159" s="453"/>
      <c r="W159" s="451"/>
      <c r="X159" s="451"/>
      <c r="Y159" s="104"/>
      <c r="Z159" s="105"/>
      <c r="AA159" s="105"/>
      <c r="AB159" s="105"/>
      <c r="AC159" s="104"/>
      <c r="AD159" s="104"/>
      <c r="AE159" s="104"/>
      <c r="AF159" s="106"/>
      <c r="AG159" s="107"/>
    </row>
    <row r="160" spans="1:33" ht="13.5" customHeight="1">
      <c r="A160" s="105"/>
      <c r="B160" s="105"/>
      <c r="C160" s="105"/>
      <c r="D160" s="451"/>
      <c r="E160" s="105"/>
      <c r="F160" s="105"/>
      <c r="G160" s="105"/>
      <c r="H160" s="105"/>
      <c r="I160" s="105"/>
      <c r="J160" s="105"/>
      <c r="K160" s="105"/>
      <c r="L160" s="105"/>
      <c r="M160" s="451"/>
      <c r="N160" s="451"/>
      <c r="O160" s="105"/>
      <c r="P160" s="104"/>
      <c r="Q160" s="105"/>
      <c r="R160" s="105"/>
      <c r="S160" s="105"/>
      <c r="T160" s="105"/>
      <c r="U160" s="452"/>
      <c r="V160" s="453"/>
      <c r="W160" s="451"/>
      <c r="X160" s="451"/>
      <c r="Y160" s="104"/>
      <c r="Z160" s="105"/>
      <c r="AA160" s="105"/>
      <c r="AB160" s="105"/>
      <c r="AC160" s="104"/>
      <c r="AD160" s="104"/>
      <c r="AE160" s="104"/>
      <c r="AF160" s="106"/>
      <c r="AG160" s="107"/>
    </row>
    <row r="161" spans="1:33" ht="13.5" customHeight="1">
      <c r="A161" s="105"/>
      <c r="B161" s="105"/>
      <c r="C161" s="105"/>
      <c r="D161" s="451"/>
      <c r="E161" s="105"/>
      <c r="F161" s="105"/>
      <c r="G161" s="105"/>
      <c r="H161" s="105"/>
      <c r="I161" s="105"/>
      <c r="J161" s="105"/>
      <c r="K161" s="105"/>
      <c r="L161" s="105"/>
      <c r="M161" s="451"/>
      <c r="N161" s="451"/>
      <c r="O161" s="105"/>
      <c r="P161" s="104"/>
      <c r="Q161" s="105"/>
      <c r="R161" s="105"/>
      <c r="S161" s="105"/>
      <c r="T161" s="105"/>
      <c r="U161" s="452"/>
      <c r="V161" s="453"/>
      <c r="W161" s="451"/>
      <c r="X161" s="451"/>
      <c r="Y161" s="104"/>
      <c r="Z161" s="105"/>
      <c r="AA161" s="105"/>
      <c r="AB161" s="105"/>
      <c r="AC161" s="104"/>
      <c r="AD161" s="104"/>
      <c r="AE161" s="104"/>
      <c r="AF161" s="106"/>
      <c r="AG161" s="107"/>
    </row>
    <row r="162" spans="1:33" ht="13.5" customHeight="1">
      <c r="A162" s="105"/>
      <c r="B162" s="105"/>
      <c r="C162" s="105"/>
      <c r="D162" s="451"/>
      <c r="E162" s="105"/>
      <c r="F162" s="105"/>
      <c r="G162" s="105"/>
      <c r="H162" s="105"/>
      <c r="I162" s="105"/>
      <c r="J162" s="105"/>
      <c r="K162" s="105"/>
      <c r="L162" s="105"/>
      <c r="M162" s="451"/>
      <c r="N162" s="451"/>
      <c r="O162" s="105"/>
      <c r="P162" s="104"/>
      <c r="Q162" s="105"/>
      <c r="R162" s="105"/>
      <c r="S162" s="105"/>
      <c r="T162" s="105"/>
      <c r="U162" s="452"/>
      <c r="V162" s="453"/>
      <c r="W162" s="451"/>
      <c r="X162" s="451"/>
      <c r="Y162" s="104"/>
      <c r="Z162" s="105"/>
      <c r="AA162" s="105"/>
      <c r="AB162" s="105"/>
      <c r="AC162" s="104"/>
      <c r="AD162" s="104"/>
      <c r="AE162" s="104"/>
      <c r="AF162" s="106"/>
      <c r="AG162" s="107"/>
    </row>
    <row r="163" spans="1:33" ht="13.5" customHeight="1">
      <c r="A163" s="105"/>
      <c r="B163" s="105"/>
      <c r="C163" s="105"/>
      <c r="D163" s="451"/>
      <c r="E163" s="105"/>
      <c r="F163" s="105"/>
      <c r="G163" s="105"/>
      <c r="H163" s="105"/>
      <c r="I163" s="105"/>
      <c r="J163" s="105"/>
      <c r="K163" s="105"/>
      <c r="L163" s="105"/>
      <c r="M163" s="451"/>
      <c r="N163" s="451"/>
      <c r="O163" s="105"/>
      <c r="P163" s="104"/>
      <c r="Q163" s="105"/>
      <c r="R163" s="105"/>
      <c r="S163" s="105"/>
      <c r="T163" s="105"/>
      <c r="U163" s="452"/>
      <c r="V163" s="453"/>
      <c r="W163" s="451"/>
      <c r="X163" s="451"/>
      <c r="Y163" s="104"/>
      <c r="Z163" s="105"/>
      <c r="AA163" s="105"/>
      <c r="AB163" s="105"/>
      <c r="AC163" s="104"/>
      <c r="AD163" s="104"/>
      <c r="AE163" s="104"/>
      <c r="AF163" s="106"/>
      <c r="AG163" s="107"/>
    </row>
    <row r="164" spans="1:33" ht="13.5" customHeight="1">
      <c r="A164" s="105"/>
      <c r="B164" s="105"/>
      <c r="C164" s="105"/>
      <c r="D164" s="451"/>
      <c r="E164" s="105"/>
      <c r="F164" s="105"/>
      <c r="G164" s="105"/>
      <c r="H164" s="105"/>
      <c r="I164" s="105"/>
      <c r="J164" s="105"/>
      <c r="K164" s="105"/>
      <c r="L164" s="105"/>
      <c r="M164" s="451"/>
      <c r="N164" s="451"/>
      <c r="O164" s="105"/>
      <c r="P164" s="104"/>
      <c r="Q164" s="105"/>
      <c r="R164" s="105"/>
      <c r="S164" s="105"/>
      <c r="T164" s="105"/>
      <c r="U164" s="452"/>
      <c r="V164" s="453"/>
      <c r="W164" s="451"/>
      <c r="X164" s="451"/>
      <c r="Y164" s="104"/>
      <c r="Z164" s="105"/>
      <c r="AA164" s="105"/>
      <c r="AB164" s="105"/>
      <c r="AC164" s="104"/>
      <c r="AD164" s="104"/>
      <c r="AE164" s="104"/>
      <c r="AF164" s="106"/>
      <c r="AG164" s="107"/>
    </row>
    <row r="165" spans="1:33" ht="13.5" customHeight="1">
      <c r="A165" s="105"/>
      <c r="B165" s="105"/>
      <c r="C165" s="105"/>
      <c r="D165" s="451"/>
      <c r="E165" s="105"/>
      <c r="F165" s="105"/>
      <c r="G165" s="105"/>
      <c r="H165" s="105"/>
      <c r="I165" s="105"/>
      <c r="J165" s="105"/>
      <c r="K165" s="105"/>
      <c r="L165" s="105"/>
      <c r="M165" s="451"/>
      <c r="N165" s="451"/>
      <c r="O165" s="105"/>
      <c r="P165" s="104"/>
      <c r="Q165" s="105"/>
      <c r="R165" s="105"/>
      <c r="S165" s="105"/>
      <c r="T165" s="105"/>
      <c r="U165" s="452"/>
      <c r="V165" s="453"/>
      <c r="W165" s="451"/>
      <c r="X165" s="451"/>
      <c r="Y165" s="104"/>
      <c r="Z165" s="105"/>
      <c r="AA165" s="105"/>
      <c r="AB165" s="105"/>
      <c r="AC165" s="104"/>
      <c r="AD165" s="104"/>
      <c r="AE165" s="104"/>
      <c r="AF165" s="106"/>
      <c r="AG165" s="107"/>
    </row>
    <row r="166" spans="1:33" ht="13.5" customHeight="1">
      <c r="A166" s="105"/>
      <c r="B166" s="105"/>
      <c r="C166" s="105"/>
      <c r="D166" s="451"/>
      <c r="E166" s="105"/>
      <c r="F166" s="105"/>
      <c r="G166" s="105"/>
      <c r="H166" s="105"/>
      <c r="I166" s="105"/>
      <c r="J166" s="105"/>
      <c r="K166" s="105"/>
      <c r="L166" s="105"/>
      <c r="M166" s="451"/>
      <c r="N166" s="451"/>
      <c r="O166" s="105"/>
      <c r="P166" s="104"/>
      <c r="Q166" s="105"/>
      <c r="R166" s="105"/>
      <c r="S166" s="105"/>
      <c r="T166" s="105"/>
      <c r="U166" s="452"/>
      <c r="V166" s="453"/>
      <c r="W166" s="451"/>
      <c r="X166" s="451"/>
      <c r="Y166" s="104"/>
      <c r="Z166" s="105"/>
      <c r="AA166" s="105"/>
      <c r="AB166" s="105"/>
      <c r="AC166" s="104"/>
      <c r="AD166" s="104"/>
      <c r="AE166" s="104"/>
      <c r="AF166" s="106"/>
      <c r="AG166" s="107"/>
    </row>
    <row r="167" spans="1:33" ht="13.5" customHeight="1">
      <c r="A167" s="105"/>
      <c r="B167" s="105"/>
      <c r="C167" s="105"/>
      <c r="D167" s="451"/>
      <c r="E167" s="105"/>
      <c r="F167" s="105"/>
      <c r="G167" s="105"/>
      <c r="H167" s="105"/>
      <c r="I167" s="105"/>
      <c r="J167" s="105"/>
      <c r="K167" s="105"/>
      <c r="L167" s="105"/>
      <c r="M167" s="451"/>
      <c r="N167" s="451"/>
      <c r="O167" s="105"/>
      <c r="P167" s="104"/>
      <c r="Q167" s="105"/>
      <c r="R167" s="105"/>
      <c r="S167" s="105"/>
      <c r="T167" s="105"/>
      <c r="U167" s="452"/>
      <c r="V167" s="453"/>
      <c r="W167" s="451"/>
      <c r="X167" s="451"/>
      <c r="Y167" s="104"/>
      <c r="Z167" s="105"/>
      <c r="AA167" s="105"/>
      <c r="AB167" s="105"/>
      <c r="AC167" s="104"/>
      <c r="AD167" s="104"/>
      <c r="AE167" s="104"/>
      <c r="AF167" s="106"/>
      <c r="AG167" s="107"/>
    </row>
    <row r="168" spans="1:33" ht="13.5" customHeight="1">
      <c r="A168" s="105"/>
      <c r="B168" s="105"/>
      <c r="C168" s="105"/>
      <c r="D168" s="451"/>
      <c r="E168" s="105"/>
      <c r="F168" s="105"/>
      <c r="G168" s="105"/>
      <c r="H168" s="105"/>
      <c r="I168" s="105"/>
      <c r="J168" s="105"/>
      <c r="K168" s="105"/>
      <c r="L168" s="105"/>
      <c r="M168" s="451"/>
      <c r="N168" s="451"/>
      <c r="O168" s="105"/>
      <c r="P168" s="104"/>
      <c r="Q168" s="105"/>
      <c r="R168" s="105"/>
      <c r="S168" s="105"/>
      <c r="T168" s="105"/>
      <c r="U168" s="452"/>
      <c r="V168" s="453"/>
      <c r="W168" s="451"/>
      <c r="X168" s="451"/>
      <c r="Y168" s="104"/>
      <c r="Z168" s="105"/>
      <c r="AA168" s="105"/>
      <c r="AB168" s="105"/>
      <c r="AC168" s="104"/>
      <c r="AD168" s="104"/>
      <c r="AE168" s="104"/>
      <c r="AF168" s="106"/>
      <c r="AG168" s="107"/>
    </row>
    <row r="169" spans="1:33" ht="13.5" customHeight="1">
      <c r="A169" s="105"/>
      <c r="B169" s="105"/>
      <c r="C169" s="105"/>
      <c r="D169" s="451"/>
      <c r="E169" s="105"/>
      <c r="F169" s="105"/>
      <c r="G169" s="105"/>
      <c r="H169" s="105"/>
      <c r="I169" s="105"/>
      <c r="J169" s="105"/>
      <c r="K169" s="105"/>
      <c r="L169" s="105"/>
      <c r="M169" s="451"/>
      <c r="N169" s="451"/>
      <c r="O169" s="105"/>
      <c r="P169" s="104"/>
      <c r="Q169" s="105"/>
      <c r="R169" s="105"/>
      <c r="S169" s="105"/>
      <c r="T169" s="105"/>
      <c r="U169" s="452"/>
      <c r="V169" s="453"/>
      <c r="W169" s="451"/>
      <c r="X169" s="451"/>
      <c r="Y169" s="104"/>
      <c r="Z169" s="105"/>
      <c r="AA169" s="105"/>
      <c r="AB169" s="105"/>
      <c r="AC169" s="104"/>
      <c r="AD169" s="104"/>
      <c r="AE169" s="104"/>
      <c r="AF169" s="106"/>
      <c r="AG169" s="107"/>
    </row>
    <row r="170" spans="1:33" ht="13.5" customHeight="1">
      <c r="A170" s="105"/>
      <c r="B170" s="105"/>
      <c r="C170" s="105"/>
      <c r="D170" s="451"/>
      <c r="E170" s="105"/>
      <c r="F170" s="105"/>
      <c r="G170" s="105"/>
      <c r="H170" s="105"/>
      <c r="I170" s="105"/>
      <c r="J170" s="105"/>
      <c r="K170" s="105"/>
      <c r="L170" s="105"/>
      <c r="M170" s="451"/>
      <c r="N170" s="451"/>
      <c r="O170" s="105"/>
      <c r="P170" s="104"/>
      <c r="Q170" s="105"/>
      <c r="R170" s="105"/>
      <c r="S170" s="105"/>
      <c r="T170" s="105"/>
      <c r="U170" s="452"/>
      <c r="V170" s="453"/>
      <c r="W170" s="451"/>
      <c r="X170" s="451"/>
      <c r="Y170" s="104"/>
      <c r="Z170" s="105"/>
      <c r="AA170" s="105"/>
      <c r="AB170" s="105"/>
      <c r="AC170" s="104"/>
      <c r="AD170" s="104"/>
      <c r="AE170" s="104"/>
      <c r="AF170" s="106"/>
      <c r="AG170" s="107"/>
    </row>
    <row r="171" spans="1:33" ht="13.5" customHeight="1">
      <c r="A171" s="105"/>
      <c r="B171" s="105"/>
      <c r="C171" s="105"/>
      <c r="D171" s="451"/>
      <c r="E171" s="105"/>
      <c r="F171" s="105"/>
      <c r="G171" s="105"/>
      <c r="H171" s="105"/>
      <c r="I171" s="105"/>
      <c r="J171" s="105"/>
      <c r="K171" s="105"/>
      <c r="L171" s="105"/>
      <c r="M171" s="451"/>
      <c r="N171" s="451"/>
      <c r="O171" s="105"/>
      <c r="P171" s="104"/>
      <c r="Q171" s="105"/>
      <c r="R171" s="105"/>
      <c r="S171" s="105"/>
      <c r="T171" s="105"/>
      <c r="U171" s="452"/>
      <c r="V171" s="453"/>
      <c r="W171" s="451"/>
      <c r="X171" s="451"/>
      <c r="Y171" s="104"/>
      <c r="Z171" s="105"/>
      <c r="AA171" s="105"/>
      <c r="AB171" s="105"/>
      <c r="AC171" s="104"/>
      <c r="AD171" s="104"/>
      <c r="AE171" s="104"/>
      <c r="AF171" s="106"/>
      <c r="AG171" s="107"/>
    </row>
    <row r="172" spans="1:33" ht="13.5" customHeight="1">
      <c r="A172" s="105"/>
      <c r="B172" s="105"/>
      <c r="C172" s="105"/>
      <c r="D172" s="451"/>
      <c r="E172" s="105"/>
      <c r="F172" s="105"/>
      <c r="G172" s="105"/>
      <c r="H172" s="105"/>
      <c r="I172" s="105"/>
      <c r="J172" s="105"/>
      <c r="K172" s="105"/>
      <c r="L172" s="105"/>
      <c r="M172" s="451"/>
      <c r="N172" s="451"/>
      <c r="O172" s="105"/>
      <c r="P172" s="104"/>
      <c r="Q172" s="105"/>
      <c r="R172" s="105"/>
      <c r="S172" s="105"/>
      <c r="T172" s="105"/>
      <c r="U172" s="452"/>
      <c r="V172" s="453"/>
      <c r="W172" s="451"/>
      <c r="X172" s="451"/>
      <c r="Y172" s="104"/>
      <c r="Z172" s="105"/>
      <c r="AA172" s="105"/>
      <c r="AB172" s="105"/>
      <c r="AC172" s="104"/>
      <c r="AD172" s="104"/>
      <c r="AE172" s="104"/>
      <c r="AF172" s="106"/>
      <c r="AG172" s="107"/>
    </row>
    <row r="173" spans="1:33" ht="13.5" customHeight="1">
      <c r="A173" s="105"/>
      <c r="B173" s="105"/>
      <c r="C173" s="105"/>
      <c r="D173" s="451"/>
      <c r="E173" s="105"/>
      <c r="F173" s="105"/>
      <c r="G173" s="105"/>
      <c r="H173" s="105"/>
      <c r="I173" s="105"/>
      <c r="J173" s="105"/>
      <c r="K173" s="105"/>
      <c r="L173" s="105"/>
      <c r="M173" s="451"/>
      <c r="N173" s="451"/>
      <c r="O173" s="105"/>
      <c r="P173" s="104"/>
      <c r="Q173" s="105"/>
      <c r="R173" s="105"/>
      <c r="S173" s="105"/>
      <c r="T173" s="105"/>
      <c r="U173" s="452"/>
      <c r="V173" s="453"/>
      <c r="W173" s="451"/>
      <c r="X173" s="451"/>
      <c r="Y173" s="104"/>
      <c r="Z173" s="105"/>
      <c r="AA173" s="105"/>
      <c r="AB173" s="105"/>
      <c r="AC173" s="104"/>
      <c r="AD173" s="104"/>
      <c r="AE173" s="104"/>
      <c r="AF173" s="106"/>
      <c r="AG173" s="107"/>
    </row>
    <row r="174" spans="1:33" ht="13.5" customHeight="1">
      <c r="A174" s="105"/>
      <c r="B174" s="105"/>
      <c r="C174" s="105"/>
      <c r="D174" s="451"/>
      <c r="E174" s="105"/>
      <c r="F174" s="105"/>
      <c r="G174" s="105"/>
      <c r="H174" s="105"/>
      <c r="I174" s="105"/>
      <c r="J174" s="105"/>
      <c r="K174" s="105"/>
      <c r="L174" s="105"/>
      <c r="M174" s="451"/>
      <c r="N174" s="451"/>
      <c r="O174" s="105"/>
      <c r="P174" s="104"/>
      <c r="Q174" s="105"/>
      <c r="R174" s="105"/>
      <c r="S174" s="105"/>
      <c r="T174" s="105"/>
      <c r="U174" s="452"/>
      <c r="V174" s="453"/>
      <c r="W174" s="451"/>
      <c r="X174" s="451"/>
      <c r="Y174" s="104"/>
      <c r="Z174" s="105"/>
      <c r="AA174" s="105"/>
      <c r="AB174" s="105"/>
      <c r="AC174" s="104"/>
      <c r="AD174" s="104"/>
      <c r="AE174" s="104"/>
      <c r="AF174" s="106"/>
      <c r="AG174" s="107"/>
    </row>
    <row r="175" spans="1:33" ht="13.5" customHeight="1">
      <c r="A175" s="105"/>
      <c r="B175" s="105"/>
      <c r="C175" s="105"/>
      <c r="D175" s="451"/>
      <c r="E175" s="105"/>
      <c r="F175" s="105"/>
      <c r="G175" s="105"/>
      <c r="H175" s="105"/>
      <c r="I175" s="105"/>
      <c r="J175" s="105"/>
      <c r="K175" s="105"/>
      <c r="L175" s="105"/>
      <c r="M175" s="451"/>
      <c r="N175" s="451"/>
      <c r="O175" s="105"/>
      <c r="P175" s="104"/>
      <c r="Q175" s="105"/>
      <c r="R175" s="105"/>
      <c r="S175" s="105"/>
      <c r="T175" s="105"/>
      <c r="U175" s="452"/>
      <c r="V175" s="453"/>
      <c r="W175" s="451"/>
      <c r="X175" s="451"/>
      <c r="Y175" s="104"/>
      <c r="Z175" s="105"/>
      <c r="AA175" s="105"/>
      <c r="AB175" s="105"/>
      <c r="AC175" s="104"/>
      <c r="AD175" s="104"/>
      <c r="AE175" s="104"/>
      <c r="AF175" s="106"/>
      <c r="AG175" s="107"/>
    </row>
    <row r="176" spans="1:33" ht="13.5" customHeight="1">
      <c r="A176" s="105"/>
      <c r="B176" s="105"/>
      <c r="C176" s="105"/>
      <c r="D176" s="451"/>
      <c r="E176" s="105"/>
      <c r="F176" s="105"/>
      <c r="G176" s="105"/>
      <c r="H176" s="105"/>
      <c r="I176" s="105"/>
      <c r="J176" s="105"/>
      <c r="K176" s="105"/>
      <c r="L176" s="105"/>
      <c r="M176" s="451"/>
      <c r="N176" s="451"/>
      <c r="O176" s="105"/>
      <c r="P176" s="104"/>
      <c r="Q176" s="105"/>
      <c r="R176" s="105"/>
      <c r="S176" s="105"/>
      <c r="T176" s="105"/>
      <c r="U176" s="452"/>
      <c r="V176" s="453"/>
      <c r="W176" s="451"/>
      <c r="X176" s="451"/>
      <c r="Y176" s="104"/>
      <c r="Z176" s="105"/>
      <c r="AA176" s="105"/>
      <c r="AB176" s="105"/>
      <c r="AC176" s="104"/>
      <c r="AD176" s="104"/>
      <c r="AE176" s="104"/>
      <c r="AF176" s="106"/>
      <c r="AG176" s="107"/>
    </row>
    <row r="177" spans="1:33" ht="13.5" customHeight="1">
      <c r="A177" s="105"/>
      <c r="B177" s="105"/>
      <c r="C177" s="105"/>
      <c r="D177" s="451"/>
      <c r="E177" s="105"/>
      <c r="F177" s="105"/>
      <c r="G177" s="105"/>
      <c r="H177" s="105"/>
      <c r="I177" s="105"/>
      <c r="J177" s="105"/>
      <c r="K177" s="105"/>
      <c r="L177" s="105"/>
      <c r="M177" s="451"/>
      <c r="N177" s="451"/>
      <c r="O177" s="105"/>
      <c r="P177" s="104"/>
      <c r="Q177" s="105"/>
      <c r="R177" s="105"/>
      <c r="S177" s="105"/>
      <c r="T177" s="105"/>
      <c r="U177" s="452"/>
      <c r="V177" s="453"/>
      <c r="W177" s="451"/>
      <c r="X177" s="451"/>
      <c r="Y177" s="104"/>
      <c r="Z177" s="105"/>
      <c r="AA177" s="105"/>
      <c r="AB177" s="105"/>
      <c r="AC177" s="104"/>
      <c r="AD177" s="104"/>
      <c r="AE177" s="104"/>
      <c r="AF177" s="106"/>
      <c r="AG177" s="107"/>
    </row>
    <row r="178" spans="1:33" ht="13.5" customHeight="1">
      <c r="A178" s="105"/>
      <c r="B178" s="105"/>
      <c r="C178" s="105"/>
      <c r="D178" s="451"/>
      <c r="E178" s="105"/>
      <c r="F178" s="105"/>
      <c r="G178" s="105"/>
      <c r="H178" s="105"/>
      <c r="I178" s="105"/>
      <c r="J178" s="105"/>
      <c r="K178" s="105"/>
      <c r="L178" s="105"/>
      <c r="M178" s="451"/>
      <c r="N178" s="451"/>
      <c r="O178" s="105"/>
      <c r="P178" s="104"/>
      <c r="Q178" s="105"/>
      <c r="R178" s="105"/>
      <c r="S178" s="105"/>
      <c r="T178" s="105"/>
      <c r="U178" s="452"/>
      <c r="V178" s="453"/>
      <c r="W178" s="451"/>
      <c r="X178" s="451"/>
      <c r="Y178" s="104"/>
      <c r="Z178" s="105"/>
      <c r="AA178" s="105"/>
      <c r="AB178" s="105"/>
      <c r="AC178" s="104"/>
      <c r="AD178" s="104"/>
      <c r="AE178" s="104"/>
      <c r="AF178" s="106"/>
      <c r="AG178" s="107"/>
    </row>
    <row r="179" spans="1:33" ht="13.5" customHeight="1">
      <c r="A179" s="105"/>
      <c r="B179" s="105"/>
      <c r="C179" s="105"/>
      <c r="D179" s="451"/>
      <c r="E179" s="105"/>
      <c r="F179" s="105"/>
      <c r="G179" s="105"/>
      <c r="H179" s="105"/>
      <c r="I179" s="105"/>
      <c r="J179" s="105"/>
      <c r="K179" s="105"/>
      <c r="L179" s="105"/>
      <c r="M179" s="451"/>
      <c r="N179" s="451"/>
      <c r="O179" s="105"/>
      <c r="P179" s="104"/>
      <c r="Q179" s="105"/>
      <c r="R179" s="105"/>
      <c r="S179" s="105"/>
      <c r="T179" s="105"/>
      <c r="U179" s="452"/>
      <c r="V179" s="453"/>
      <c r="W179" s="451"/>
      <c r="X179" s="451"/>
      <c r="Y179" s="104"/>
      <c r="Z179" s="105"/>
      <c r="AA179" s="105"/>
      <c r="AB179" s="105"/>
      <c r="AC179" s="104"/>
      <c r="AD179" s="104"/>
      <c r="AE179" s="104"/>
      <c r="AF179" s="106"/>
      <c r="AG179" s="107"/>
    </row>
    <row r="180" spans="1:33" ht="13.5" customHeight="1">
      <c r="A180" s="105"/>
      <c r="B180" s="105"/>
      <c r="C180" s="105"/>
      <c r="D180" s="451"/>
      <c r="E180" s="105"/>
      <c r="F180" s="105"/>
      <c r="G180" s="105"/>
      <c r="H180" s="105"/>
      <c r="I180" s="105"/>
      <c r="J180" s="105"/>
      <c r="K180" s="105"/>
      <c r="L180" s="105"/>
      <c r="M180" s="451"/>
      <c r="N180" s="451"/>
      <c r="O180" s="105"/>
      <c r="P180" s="104"/>
      <c r="Q180" s="105"/>
      <c r="R180" s="105"/>
      <c r="S180" s="105"/>
      <c r="T180" s="105"/>
      <c r="U180" s="452"/>
      <c r="V180" s="453"/>
      <c r="W180" s="451"/>
      <c r="X180" s="451"/>
      <c r="Y180" s="104"/>
      <c r="Z180" s="105"/>
      <c r="AA180" s="105"/>
      <c r="AB180" s="105"/>
      <c r="AC180" s="104"/>
      <c r="AD180" s="104"/>
      <c r="AE180" s="104"/>
      <c r="AF180" s="106"/>
      <c r="AG180" s="107"/>
    </row>
    <row r="181" spans="1:33" ht="13.5" customHeight="1">
      <c r="A181" s="105"/>
      <c r="B181" s="105"/>
      <c r="C181" s="105"/>
      <c r="D181" s="451"/>
      <c r="E181" s="105"/>
      <c r="F181" s="105"/>
      <c r="G181" s="105"/>
      <c r="H181" s="105"/>
      <c r="I181" s="105"/>
      <c r="J181" s="105"/>
      <c r="K181" s="105"/>
      <c r="L181" s="105"/>
      <c r="M181" s="451"/>
      <c r="N181" s="451"/>
      <c r="O181" s="105"/>
      <c r="P181" s="104"/>
      <c r="Q181" s="105"/>
      <c r="R181" s="105"/>
      <c r="S181" s="105"/>
      <c r="T181" s="105"/>
      <c r="U181" s="452"/>
      <c r="V181" s="453"/>
      <c r="W181" s="451"/>
      <c r="X181" s="451"/>
      <c r="Y181" s="104"/>
      <c r="Z181" s="105"/>
      <c r="AA181" s="105"/>
      <c r="AB181" s="105"/>
      <c r="AC181" s="104"/>
      <c r="AD181" s="104"/>
      <c r="AE181" s="104"/>
      <c r="AF181" s="106"/>
      <c r="AG181" s="107"/>
    </row>
    <row r="182" spans="1:33" ht="13.5" customHeight="1">
      <c r="A182" s="105"/>
      <c r="B182" s="105"/>
      <c r="C182" s="105"/>
      <c r="D182" s="451"/>
      <c r="E182" s="105"/>
      <c r="F182" s="105"/>
      <c r="G182" s="105"/>
      <c r="H182" s="105"/>
      <c r="I182" s="105"/>
      <c r="J182" s="105"/>
      <c r="K182" s="105"/>
      <c r="L182" s="105"/>
      <c r="M182" s="451"/>
      <c r="N182" s="451"/>
      <c r="O182" s="105"/>
      <c r="P182" s="104"/>
      <c r="Q182" s="105"/>
      <c r="R182" s="105"/>
      <c r="S182" s="105"/>
      <c r="T182" s="105"/>
      <c r="U182" s="452"/>
      <c r="V182" s="453"/>
      <c r="W182" s="451"/>
      <c r="X182" s="451"/>
      <c r="Y182" s="104"/>
      <c r="Z182" s="105"/>
      <c r="AA182" s="105"/>
      <c r="AB182" s="105"/>
      <c r="AC182" s="104"/>
      <c r="AD182" s="104"/>
      <c r="AE182" s="104"/>
      <c r="AF182" s="106"/>
      <c r="AG182" s="107"/>
    </row>
    <row r="183" spans="1:33" ht="13.5" customHeight="1">
      <c r="A183" s="105"/>
      <c r="B183" s="105"/>
      <c r="C183" s="105"/>
      <c r="D183" s="451"/>
      <c r="E183" s="105"/>
      <c r="F183" s="105"/>
      <c r="G183" s="105"/>
      <c r="H183" s="105"/>
      <c r="I183" s="105"/>
      <c r="J183" s="105"/>
      <c r="K183" s="105"/>
      <c r="L183" s="105"/>
      <c r="M183" s="451"/>
      <c r="N183" s="451"/>
      <c r="O183" s="105"/>
      <c r="P183" s="104"/>
      <c r="Q183" s="105"/>
      <c r="R183" s="105"/>
      <c r="S183" s="105"/>
      <c r="T183" s="105"/>
      <c r="U183" s="452"/>
      <c r="V183" s="453"/>
      <c r="W183" s="451"/>
      <c r="X183" s="451"/>
      <c r="Y183" s="104"/>
      <c r="Z183" s="105"/>
      <c r="AA183" s="105"/>
      <c r="AB183" s="105"/>
      <c r="AC183" s="104"/>
      <c r="AD183" s="104"/>
      <c r="AE183" s="104"/>
      <c r="AF183" s="106"/>
      <c r="AG183" s="107"/>
    </row>
    <row r="184" spans="1:33" ht="13.5" customHeight="1">
      <c r="A184" s="105"/>
      <c r="B184" s="105"/>
      <c r="C184" s="105"/>
      <c r="D184" s="451"/>
      <c r="E184" s="105"/>
      <c r="F184" s="105"/>
      <c r="G184" s="105"/>
      <c r="H184" s="105"/>
      <c r="I184" s="105"/>
      <c r="J184" s="105"/>
      <c r="K184" s="105"/>
      <c r="L184" s="105"/>
      <c r="M184" s="451"/>
      <c r="N184" s="451"/>
      <c r="O184" s="105"/>
      <c r="P184" s="104"/>
      <c r="Q184" s="105"/>
      <c r="R184" s="105"/>
      <c r="S184" s="105"/>
      <c r="T184" s="105"/>
      <c r="U184" s="452"/>
      <c r="V184" s="453"/>
      <c r="W184" s="451"/>
      <c r="X184" s="451"/>
      <c r="Y184" s="104"/>
      <c r="Z184" s="105"/>
      <c r="AA184" s="105"/>
      <c r="AB184" s="105"/>
      <c r="AC184" s="104"/>
      <c r="AD184" s="104"/>
      <c r="AE184" s="104"/>
      <c r="AF184" s="106"/>
      <c r="AG184" s="107"/>
    </row>
    <row r="185" spans="1:33" ht="13.5" customHeight="1">
      <c r="A185" s="105"/>
      <c r="B185" s="105"/>
      <c r="C185" s="105"/>
      <c r="D185" s="451"/>
      <c r="E185" s="105"/>
      <c r="F185" s="105"/>
      <c r="G185" s="105"/>
      <c r="H185" s="105"/>
      <c r="I185" s="105"/>
      <c r="J185" s="105"/>
      <c r="K185" s="105"/>
      <c r="L185" s="105"/>
      <c r="M185" s="451"/>
      <c r="N185" s="451"/>
      <c r="O185" s="105"/>
      <c r="P185" s="104"/>
      <c r="Q185" s="105"/>
      <c r="R185" s="105"/>
      <c r="S185" s="105"/>
      <c r="T185" s="105"/>
      <c r="U185" s="452"/>
      <c r="V185" s="453"/>
      <c r="W185" s="451"/>
      <c r="X185" s="451"/>
      <c r="Y185" s="104"/>
      <c r="Z185" s="105"/>
      <c r="AA185" s="105"/>
      <c r="AB185" s="105"/>
      <c r="AC185" s="104"/>
      <c r="AD185" s="104"/>
      <c r="AE185" s="104"/>
      <c r="AF185" s="106"/>
      <c r="AG185" s="107"/>
    </row>
    <row r="186" spans="1:33" ht="13.5" customHeight="1">
      <c r="A186" s="105"/>
      <c r="B186" s="105"/>
      <c r="C186" s="105"/>
      <c r="D186" s="451"/>
      <c r="E186" s="105"/>
      <c r="F186" s="105"/>
      <c r="G186" s="105"/>
      <c r="H186" s="105"/>
      <c r="I186" s="105"/>
      <c r="J186" s="105"/>
      <c r="K186" s="105"/>
      <c r="L186" s="105"/>
      <c r="M186" s="451"/>
      <c r="N186" s="451"/>
      <c r="O186" s="105"/>
      <c r="P186" s="104"/>
      <c r="Q186" s="105"/>
      <c r="R186" s="105"/>
      <c r="S186" s="105"/>
      <c r="T186" s="105"/>
      <c r="U186" s="452"/>
      <c r="V186" s="453"/>
      <c r="W186" s="451"/>
      <c r="X186" s="451"/>
      <c r="Y186" s="104"/>
      <c r="Z186" s="105"/>
      <c r="AA186" s="105"/>
      <c r="AB186" s="105"/>
      <c r="AC186" s="104"/>
      <c r="AD186" s="104"/>
      <c r="AE186" s="104"/>
      <c r="AF186" s="106"/>
      <c r="AG186" s="107"/>
    </row>
    <row r="187" spans="1:33" ht="13.5" customHeight="1">
      <c r="A187" s="105"/>
      <c r="B187" s="105"/>
      <c r="C187" s="105"/>
      <c r="D187" s="451"/>
      <c r="E187" s="105"/>
      <c r="F187" s="105"/>
      <c r="G187" s="105"/>
      <c r="H187" s="105"/>
      <c r="I187" s="105"/>
      <c r="J187" s="105"/>
      <c r="K187" s="105"/>
      <c r="L187" s="105"/>
      <c r="M187" s="451"/>
      <c r="N187" s="451"/>
      <c r="O187" s="105"/>
      <c r="P187" s="104"/>
      <c r="Q187" s="105"/>
      <c r="R187" s="105"/>
      <c r="S187" s="105"/>
      <c r="T187" s="105"/>
      <c r="U187" s="452"/>
      <c r="V187" s="453"/>
      <c r="W187" s="451"/>
      <c r="X187" s="451"/>
      <c r="Y187" s="104"/>
      <c r="Z187" s="105"/>
      <c r="AA187" s="105"/>
      <c r="AB187" s="105"/>
      <c r="AC187" s="104"/>
      <c r="AD187" s="104"/>
      <c r="AE187" s="104"/>
      <c r="AF187" s="106"/>
      <c r="AG187" s="107"/>
    </row>
    <row r="188" spans="1:33" ht="13.5" customHeight="1">
      <c r="A188" s="105"/>
      <c r="B188" s="105"/>
      <c r="C188" s="105"/>
      <c r="D188" s="451"/>
      <c r="E188" s="105"/>
      <c r="F188" s="105"/>
      <c r="G188" s="105"/>
      <c r="H188" s="105"/>
      <c r="I188" s="105"/>
      <c r="J188" s="105"/>
      <c r="K188" s="105"/>
      <c r="L188" s="105"/>
      <c r="M188" s="451"/>
      <c r="N188" s="451"/>
      <c r="O188" s="105"/>
      <c r="P188" s="104"/>
      <c r="Q188" s="105"/>
      <c r="R188" s="105"/>
      <c r="S188" s="105"/>
      <c r="T188" s="105"/>
      <c r="U188" s="452"/>
      <c r="V188" s="453"/>
      <c r="W188" s="451"/>
      <c r="X188" s="451"/>
      <c r="Y188" s="104"/>
      <c r="Z188" s="105"/>
      <c r="AA188" s="105"/>
      <c r="AB188" s="105"/>
      <c r="AC188" s="104"/>
      <c r="AD188" s="104"/>
      <c r="AE188" s="104"/>
      <c r="AF188" s="106"/>
      <c r="AG188" s="107"/>
    </row>
    <row r="189" spans="1:33" ht="13.5" customHeight="1">
      <c r="A189" s="105"/>
      <c r="B189" s="105"/>
      <c r="C189" s="105"/>
      <c r="D189" s="451"/>
      <c r="E189" s="105"/>
      <c r="F189" s="105"/>
      <c r="G189" s="105"/>
      <c r="H189" s="105"/>
      <c r="I189" s="105"/>
      <c r="J189" s="105"/>
      <c r="K189" s="105"/>
      <c r="L189" s="105"/>
      <c r="M189" s="451"/>
      <c r="N189" s="451"/>
      <c r="O189" s="105"/>
      <c r="P189" s="104"/>
      <c r="Q189" s="105"/>
      <c r="R189" s="105"/>
      <c r="S189" s="105"/>
      <c r="T189" s="105"/>
      <c r="U189" s="452"/>
      <c r="V189" s="453"/>
      <c r="W189" s="451"/>
      <c r="X189" s="451"/>
      <c r="Y189" s="104"/>
      <c r="Z189" s="105"/>
      <c r="AA189" s="105"/>
      <c r="AB189" s="105"/>
      <c r="AC189" s="104"/>
      <c r="AD189" s="104"/>
      <c r="AE189" s="104"/>
      <c r="AF189" s="106"/>
      <c r="AG189" s="107"/>
    </row>
    <row r="190" spans="1:33" ht="13.5" customHeight="1">
      <c r="A190" s="105"/>
      <c r="B190" s="105"/>
      <c r="C190" s="105"/>
      <c r="D190" s="451"/>
      <c r="E190" s="105"/>
      <c r="F190" s="105"/>
      <c r="G190" s="105"/>
      <c r="H190" s="105"/>
      <c r="I190" s="105"/>
      <c r="J190" s="105"/>
      <c r="K190" s="105"/>
      <c r="L190" s="105"/>
      <c r="M190" s="451"/>
      <c r="N190" s="451"/>
      <c r="O190" s="105"/>
      <c r="P190" s="104"/>
      <c r="Q190" s="105"/>
      <c r="R190" s="105"/>
      <c r="S190" s="105"/>
      <c r="T190" s="105"/>
      <c r="U190" s="452"/>
      <c r="V190" s="453"/>
      <c r="W190" s="451"/>
      <c r="X190" s="451"/>
      <c r="Y190" s="104"/>
      <c r="Z190" s="105"/>
      <c r="AA190" s="105"/>
      <c r="AB190" s="105"/>
      <c r="AC190" s="104"/>
      <c r="AD190" s="104"/>
      <c r="AE190" s="104"/>
      <c r="AF190" s="106"/>
      <c r="AG190" s="107"/>
    </row>
    <row r="191" spans="1:33" ht="13.5" customHeight="1">
      <c r="A191" s="105"/>
      <c r="B191" s="105"/>
      <c r="C191" s="105"/>
      <c r="D191" s="451"/>
      <c r="E191" s="105"/>
      <c r="F191" s="105"/>
      <c r="G191" s="105"/>
      <c r="H191" s="105"/>
      <c r="I191" s="105"/>
      <c r="J191" s="105"/>
      <c r="K191" s="105"/>
      <c r="L191" s="105"/>
      <c r="M191" s="451"/>
      <c r="N191" s="451"/>
      <c r="O191" s="105"/>
      <c r="P191" s="104"/>
      <c r="Q191" s="105"/>
      <c r="R191" s="105"/>
      <c r="S191" s="105"/>
      <c r="T191" s="105"/>
      <c r="U191" s="452"/>
      <c r="V191" s="453"/>
      <c r="W191" s="451"/>
      <c r="X191" s="451"/>
      <c r="Y191" s="104"/>
      <c r="Z191" s="105"/>
      <c r="AA191" s="105"/>
      <c r="AB191" s="105"/>
      <c r="AC191" s="104"/>
      <c r="AD191" s="104"/>
      <c r="AE191" s="104"/>
      <c r="AF191" s="106"/>
      <c r="AG191" s="107"/>
    </row>
    <row r="192" spans="1:33" ht="13.5" customHeight="1">
      <c r="A192" s="105"/>
      <c r="B192" s="105"/>
      <c r="C192" s="105"/>
      <c r="D192" s="451"/>
      <c r="E192" s="105"/>
      <c r="F192" s="105"/>
      <c r="G192" s="105"/>
      <c r="H192" s="105"/>
      <c r="I192" s="105"/>
      <c r="J192" s="105"/>
      <c r="K192" s="105"/>
      <c r="L192" s="105"/>
      <c r="M192" s="451"/>
      <c r="N192" s="451"/>
      <c r="O192" s="105"/>
      <c r="P192" s="104"/>
      <c r="Q192" s="105"/>
      <c r="R192" s="105"/>
      <c r="S192" s="105"/>
      <c r="T192" s="105"/>
      <c r="U192" s="452"/>
      <c r="V192" s="453"/>
      <c r="W192" s="451"/>
      <c r="X192" s="451"/>
      <c r="Y192" s="104"/>
      <c r="Z192" s="105"/>
      <c r="AA192" s="105"/>
      <c r="AB192" s="105"/>
      <c r="AC192" s="104"/>
      <c r="AD192" s="104"/>
      <c r="AE192" s="104"/>
      <c r="AF192" s="106"/>
      <c r="AG192" s="107"/>
    </row>
    <row r="193" spans="1:33" ht="13.5" customHeight="1">
      <c r="A193" s="105"/>
      <c r="B193" s="105"/>
      <c r="C193" s="105"/>
      <c r="D193" s="451"/>
      <c r="E193" s="105"/>
      <c r="F193" s="105"/>
      <c r="G193" s="105"/>
      <c r="H193" s="105"/>
      <c r="I193" s="105"/>
      <c r="J193" s="105"/>
      <c r="K193" s="105"/>
      <c r="L193" s="105"/>
      <c r="M193" s="451"/>
      <c r="N193" s="451"/>
      <c r="O193" s="105"/>
      <c r="P193" s="104"/>
      <c r="Q193" s="105"/>
      <c r="R193" s="105"/>
      <c r="S193" s="105"/>
      <c r="T193" s="105"/>
      <c r="U193" s="452"/>
      <c r="V193" s="453"/>
      <c r="W193" s="451"/>
      <c r="X193" s="451"/>
      <c r="Y193" s="104"/>
      <c r="Z193" s="105"/>
      <c r="AA193" s="105"/>
      <c r="AB193" s="105"/>
      <c r="AC193" s="104"/>
      <c r="AD193" s="104"/>
      <c r="AE193" s="104"/>
      <c r="AF193" s="106"/>
      <c r="AG193" s="107"/>
    </row>
    <row r="194" spans="1:33" ht="13.5" customHeight="1">
      <c r="A194" s="105"/>
      <c r="B194" s="105"/>
      <c r="C194" s="105"/>
      <c r="D194" s="451"/>
      <c r="E194" s="105"/>
      <c r="F194" s="105"/>
      <c r="G194" s="105"/>
      <c r="H194" s="105"/>
      <c r="I194" s="105"/>
      <c r="J194" s="105"/>
      <c r="K194" s="105"/>
      <c r="L194" s="105"/>
      <c r="M194" s="451"/>
      <c r="N194" s="451"/>
      <c r="O194" s="105"/>
      <c r="P194" s="104"/>
      <c r="Q194" s="105"/>
      <c r="R194" s="105"/>
      <c r="S194" s="105"/>
      <c r="T194" s="105"/>
      <c r="U194" s="452"/>
      <c r="V194" s="453"/>
      <c r="W194" s="451"/>
      <c r="X194" s="451"/>
      <c r="Y194" s="104"/>
      <c r="Z194" s="105"/>
      <c r="AA194" s="105"/>
      <c r="AB194" s="105"/>
      <c r="AC194" s="104"/>
      <c r="AD194" s="104"/>
      <c r="AE194" s="104"/>
      <c r="AF194" s="106"/>
      <c r="AG194" s="107"/>
    </row>
    <row r="195" spans="1:33" ht="13.5" customHeight="1">
      <c r="A195" s="105"/>
      <c r="B195" s="105"/>
      <c r="C195" s="105"/>
      <c r="D195" s="451"/>
      <c r="E195" s="105"/>
      <c r="F195" s="105"/>
      <c r="G195" s="105"/>
      <c r="H195" s="105"/>
      <c r="I195" s="105"/>
      <c r="J195" s="105"/>
      <c r="K195" s="105"/>
      <c r="L195" s="105"/>
      <c r="M195" s="451"/>
      <c r="N195" s="451"/>
      <c r="O195" s="105"/>
      <c r="P195" s="104"/>
      <c r="Q195" s="105"/>
      <c r="R195" s="105"/>
      <c r="S195" s="105"/>
      <c r="T195" s="105"/>
      <c r="U195" s="452"/>
      <c r="V195" s="453"/>
      <c r="W195" s="451"/>
      <c r="X195" s="451"/>
      <c r="Y195" s="104"/>
      <c r="Z195" s="105"/>
      <c r="AA195" s="105"/>
      <c r="AB195" s="105"/>
      <c r="AC195" s="104"/>
      <c r="AD195" s="104"/>
      <c r="AE195" s="104"/>
      <c r="AF195" s="106"/>
      <c r="AG195" s="107"/>
    </row>
    <row r="196" spans="1:33" ht="13.5" customHeight="1">
      <c r="A196" s="105"/>
      <c r="B196" s="105"/>
      <c r="C196" s="105"/>
      <c r="D196" s="451"/>
      <c r="E196" s="105"/>
      <c r="F196" s="105"/>
      <c r="G196" s="105"/>
      <c r="H196" s="105"/>
      <c r="I196" s="105"/>
      <c r="J196" s="105"/>
      <c r="K196" s="105"/>
      <c r="L196" s="105"/>
      <c r="M196" s="451"/>
      <c r="N196" s="451"/>
      <c r="O196" s="105"/>
      <c r="P196" s="104"/>
      <c r="Q196" s="105"/>
      <c r="R196" s="105"/>
      <c r="S196" s="105"/>
      <c r="T196" s="105"/>
      <c r="U196" s="452"/>
      <c r="V196" s="453"/>
      <c r="W196" s="451"/>
      <c r="X196" s="451"/>
      <c r="Y196" s="104"/>
      <c r="Z196" s="105"/>
      <c r="AA196" s="105"/>
      <c r="AB196" s="105"/>
      <c r="AC196" s="104"/>
      <c r="AD196" s="104"/>
      <c r="AE196" s="104"/>
      <c r="AF196" s="106"/>
      <c r="AG196" s="107"/>
    </row>
    <row r="197" spans="1:33" ht="13.5" customHeight="1">
      <c r="A197" s="105"/>
      <c r="B197" s="105"/>
      <c r="C197" s="105"/>
      <c r="D197" s="451"/>
      <c r="E197" s="105"/>
      <c r="F197" s="105"/>
      <c r="G197" s="105"/>
      <c r="H197" s="105"/>
      <c r="I197" s="105"/>
      <c r="J197" s="105"/>
      <c r="K197" s="105"/>
      <c r="L197" s="105"/>
      <c r="M197" s="451"/>
      <c r="N197" s="451"/>
      <c r="O197" s="105"/>
      <c r="P197" s="104"/>
      <c r="Q197" s="105"/>
      <c r="R197" s="105"/>
      <c r="S197" s="105"/>
      <c r="T197" s="105"/>
      <c r="U197" s="452"/>
      <c r="V197" s="453"/>
      <c r="W197" s="451"/>
      <c r="X197" s="451"/>
      <c r="Y197" s="104"/>
      <c r="Z197" s="105"/>
      <c r="AA197" s="105"/>
      <c r="AB197" s="105"/>
      <c r="AC197" s="104"/>
      <c r="AD197" s="104"/>
      <c r="AE197" s="104"/>
      <c r="AF197" s="106"/>
      <c r="AG197" s="107"/>
    </row>
    <row r="198" spans="1:33" ht="13.5" customHeight="1">
      <c r="A198" s="105"/>
      <c r="B198" s="105"/>
      <c r="C198" s="105"/>
      <c r="D198" s="451"/>
      <c r="E198" s="105"/>
      <c r="F198" s="105"/>
      <c r="G198" s="105"/>
      <c r="H198" s="105"/>
      <c r="I198" s="105"/>
      <c r="J198" s="105"/>
      <c r="K198" s="105"/>
      <c r="L198" s="105"/>
      <c r="M198" s="451"/>
      <c r="N198" s="451"/>
      <c r="O198" s="105"/>
      <c r="P198" s="104"/>
      <c r="Q198" s="105"/>
      <c r="R198" s="105"/>
      <c r="S198" s="105"/>
      <c r="T198" s="105"/>
      <c r="U198" s="452"/>
      <c r="V198" s="453"/>
      <c r="W198" s="451"/>
      <c r="X198" s="451"/>
      <c r="Y198" s="104"/>
      <c r="Z198" s="105"/>
      <c r="AA198" s="105"/>
      <c r="AB198" s="105"/>
      <c r="AC198" s="104"/>
      <c r="AD198" s="104"/>
      <c r="AE198" s="104"/>
      <c r="AF198" s="106"/>
      <c r="AG198" s="107"/>
    </row>
    <row r="199" spans="1:33" ht="13.5" customHeight="1">
      <c r="A199" s="105"/>
      <c r="B199" s="105"/>
      <c r="C199" s="105"/>
      <c r="D199" s="451"/>
      <c r="E199" s="105"/>
      <c r="F199" s="105"/>
      <c r="G199" s="105"/>
      <c r="H199" s="105"/>
      <c r="I199" s="105"/>
      <c r="J199" s="105"/>
      <c r="K199" s="105"/>
      <c r="L199" s="105"/>
      <c r="M199" s="451"/>
      <c r="N199" s="451"/>
      <c r="O199" s="105"/>
      <c r="P199" s="104"/>
      <c r="Q199" s="105"/>
      <c r="R199" s="105"/>
      <c r="S199" s="105"/>
      <c r="T199" s="105"/>
      <c r="U199" s="452"/>
      <c r="V199" s="453"/>
      <c r="W199" s="451"/>
      <c r="X199" s="451"/>
      <c r="Y199" s="104"/>
      <c r="Z199" s="105"/>
      <c r="AA199" s="105"/>
      <c r="AB199" s="105"/>
      <c r="AC199" s="104"/>
      <c r="AD199" s="104"/>
      <c r="AE199" s="104"/>
      <c r="AF199" s="106"/>
      <c r="AG199" s="107"/>
    </row>
    <row r="200" spans="1:33" ht="13.5" customHeight="1">
      <c r="A200" s="105"/>
      <c r="B200" s="105"/>
      <c r="C200" s="105"/>
      <c r="D200" s="451"/>
      <c r="E200" s="105"/>
      <c r="F200" s="105"/>
      <c r="G200" s="105"/>
      <c r="H200" s="105"/>
      <c r="I200" s="105"/>
      <c r="J200" s="105"/>
      <c r="K200" s="105"/>
      <c r="L200" s="105"/>
      <c r="M200" s="451"/>
      <c r="N200" s="451"/>
      <c r="O200" s="105"/>
      <c r="P200" s="104"/>
      <c r="Q200" s="105"/>
      <c r="R200" s="105"/>
      <c r="S200" s="105"/>
      <c r="T200" s="105"/>
      <c r="U200" s="452"/>
      <c r="V200" s="453"/>
      <c r="W200" s="451"/>
      <c r="X200" s="451"/>
      <c r="Y200" s="104"/>
      <c r="Z200" s="105"/>
      <c r="AA200" s="105"/>
      <c r="AB200" s="105"/>
      <c r="AC200" s="104"/>
      <c r="AD200" s="104"/>
      <c r="AE200" s="104"/>
      <c r="AF200" s="106"/>
      <c r="AG200" s="107"/>
    </row>
    <row r="201" spans="1:33" ht="13.5" customHeight="1">
      <c r="A201" s="105"/>
      <c r="B201" s="105"/>
      <c r="C201" s="105"/>
      <c r="D201" s="451"/>
      <c r="E201" s="105"/>
      <c r="F201" s="105"/>
      <c r="G201" s="105"/>
      <c r="H201" s="105"/>
      <c r="I201" s="105"/>
      <c r="J201" s="105"/>
      <c r="K201" s="105"/>
      <c r="L201" s="105"/>
      <c r="M201" s="451"/>
      <c r="N201" s="451"/>
      <c r="O201" s="105"/>
      <c r="P201" s="104"/>
      <c r="Q201" s="105"/>
      <c r="R201" s="105"/>
      <c r="S201" s="105"/>
      <c r="T201" s="105"/>
      <c r="U201" s="452"/>
      <c r="V201" s="453"/>
      <c r="W201" s="451"/>
      <c r="X201" s="451"/>
      <c r="Y201" s="104"/>
      <c r="Z201" s="105"/>
      <c r="AA201" s="105"/>
      <c r="AB201" s="105"/>
      <c r="AC201" s="104"/>
      <c r="AD201" s="104"/>
      <c r="AE201" s="104"/>
      <c r="AF201" s="106"/>
      <c r="AG201" s="107"/>
    </row>
    <row r="202" spans="1:33" ht="13.5" customHeight="1">
      <c r="A202" s="105"/>
      <c r="B202" s="105"/>
      <c r="C202" s="105"/>
      <c r="D202" s="451"/>
      <c r="E202" s="105"/>
      <c r="F202" s="105"/>
      <c r="G202" s="105"/>
      <c r="H202" s="105"/>
      <c r="I202" s="105"/>
      <c r="J202" s="105"/>
      <c r="K202" s="105"/>
      <c r="L202" s="105"/>
      <c r="M202" s="451"/>
      <c r="N202" s="451"/>
      <c r="O202" s="105"/>
      <c r="P202" s="104"/>
      <c r="Q202" s="105"/>
      <c r="R202" s="105"/>
      <c r="S202" s="105"/>
      <c r="T202" s="105"/>
      <c r="U202" s="452"/>
      <c r="V202" s="453"/>
      <c r="W202" s="451"/>
      <c r="X202" s="451"/>
      <c r="Y202" s="104"/>
      <c r="Z202" s="105"/>
      <c r="AA202" s="105"/>
      <c r="AB202" s="105"/>
      <c r="AC202" s="104"/>
      <c r="AD202" s="104"/>
      <c r="AE202" s="104"/>
      <c r="AF202" s="106"/>
      <c r="AG202" s="107"/>
    </row>
    <row r="203" spans="1:33" ht="13.5" customHeight="1">
      <c r="A203" s="105"/>
      <c r="B203" s="105"/>
      <c r="C203" s="105"/>
      <c r="D203" s="451"/>
      <c r="E203" s="105"/>
      <c r="F203" s="105"/>
      <c r="G203" s="105"/>
      <c r="H203" s="105"/>
      <c r="I203" s="105"/>
      <c r="J203" s="105"/>
      <c r="K203" s="105"/>
      <c r="L203" s="105"/>
      <c r="M203" s="451"/>
      <c r="N203" s="451"/>
      <c r="O203" s="105"/>
      <c r="P203" s="104"/>
      <c r="Q203" s="105"/>
      <c r="R203" s="105"/>
      <c r="S203" s="105"/>
      <c r="T203" s="105"/>
      <c r="U203" s="452"/>
      <c r="V203" s="453"/>
      <c r="W203" s="451"/>
      <c r="X203" s="451"/>
      <c r="Y203" s="104"/>
      <c r="Z203" s="105"/>
      <c r="AA203" s="105"/>
      <c r="AB203" s="105"/>
      <c r="AC203" s="104"/>
      <c r="AD203" s="104"/>
      <c r="AE203" s="104"/>
      <c r="AF203" s="106"/>
      <c r="AG203" s="107"/>
    </row>
    <row r="204" spans="1:33" ht="13.5" customHeight="1">
      <c r="A204" s="105"/>
      <c r="B204" s="105"/>
      <c r="C204" s="105"/>
      <c r="D204" s="451"/>
      <c r="E204" s="105"/>
      <c r="F204" s="105"/>
      <c r="G204" s="105"/>
      <c r="H204" s="105"/>
      <c r="I204" s="105"/>
      <c r="J204" s="105"/>
      <c r="K204" s="105"/>
      <c r="L204" s="105"/>
      <c r="M204" s="451"/>
      <c r="N204" s="451"/>
      <c r="O204" s="105"/>
      <c r="P204" s="104"/>
      <c r="Q204" s="105"/>
      <c r="R204" s="105"/>
      <c r="S204" s="105"/>
      <c r="T204" s="105"/>
      <c r="U204" s="452"/>
      <c r="V204" s="453"/>
      <c r="W204" s="451"/>
      <c r="X204" s="451"/>
      <c r="Y204" s="104"/>
      <c r="Z204" s="105"/>
      <c r="AA204" s="105"/>
      <c r="AB204" s="105"/>
      <c r="AC204" s="104"/>
      <c r="AD204" s="104"/>
      <c r="AE204" s="104"/>
      <c r="AF204" s="106"/>
      <c r="AG204" s="107"/>
    </row>
    <row r="205" spans="1:33" ht="13.5" customHeight="1">
      <c r="A205" s="105"/>
      <c r="B205" s="105"/>
      <c r="C205" s="105"/>
      <c r="D205" s="451"/>
      <c r="E205" s="105"/>
      <c r="F205" s="105"/>
      <c r="G205" s="105"/>
      <c r="H205" s="105"/>
      <c r="I205" s="105"/>
      <c r="J205" s="105"/>
      <c r="K205" s="105"/>
      <c r="L205" s="105"/>
      <c r="M205" s="451"/>
      <c r="N205" s="451"/>
      <c r="O205" s="105"/>
      <c r="P205" s="104"/>
      <c r="Q205" s="105"/>
      <c r="R205" s="105"/>
      <c r="S205" s="105"/>
      <c r="T205" s="105"/>
      <c r="U205" s="452"/>
      <c r="V205" s="453"/>
      <c r="W205" s="451"/>
      <c r="X205" s="451"/>
      <c r="Y205" s="104"/>
      <c r="Z205" s="105"/>
      <c r="AA205" s="105"/>
      <c r="AB205" s="105"/>
      <c r="AC205" s="104"/>
      <c r="AD205" s="104"/>
      <c r="AE205" s="104"/>
      <c r="AF205" s="106"/>
      <c r="AG205" s="107"/>
    </row>
    <row r="206" spans="1:33" ht="13.5" customHeight="1">
      <c r="A206" s="105"/>
      <c r="B206" s="105"/>
      <c r="C206" s="105"/>
      <c r="D206" s="451"/>
      <c r="E206" s="105"/>
      <c r="F206" s="105"/>
      <c r="G206" s="105"/>
      <c r="H206" s="105"/>
      <c r="I206" s="105"/>
      <c r="J206" s="105"/>
      <c r="K206" s="105"/>
      <c r="L206" s="105"/>
      <c r="M206" s="451"/>
      <c r="N206" s="451"/>
      <c r="O206" s="105"/>
      <c r="P206" s="104"/>
      <c r="Q206" s="105"/>
      <c r="R206" s="105"/>
      <c r="S206" s="105"/>
      <c r="T206" s="105"/>
      <c r="U206" s="452"/>
      <c r="V206" s="453"/>
      <c r="W206" s="451"/>
      <c r="X206" s="451"/>
      <c r="Y206" s="104"/>
      <c r="Z206" s="105"/>
      <c r="AA206" s="105"/>
      <c r="AB206" s="105"/>
      <c r="AC206" s="104"/>
      <c r="AD206" s="104"/>
      <c r="AE206" s="104"/>
      <c r="AF206" s="106"/>
      <c r="AG206" s="107"/>
    </row>
    <row r="207" spans="1:33" ht="13.5" customHeight="1">
      <c r="A207" s="105"/>
      <c r="B207" s="105"/>
      <c r="C207" s="105"/>
      <c r="D207" s="451"/>
      <c r="E207" s="105"/>
      <c r="F207" s="105"/>
      <c r="G207" s="105"/>
      <c r="H207" s="105"/>
      <c r="I207" s="105"/>
      <c r="J207" s="105"/>
      <c r="K207" s="105"/>
      <c r="L207" s="105"/>
      <c r="M207" s="451"/>
      <c r="N207" s="451"/>
      <c r="O207" s="105"/>
      <c r="P207" s="104"/>
      <c r="Q207" s="105"/>
      <c r="R207" s="105"/>
      <c r="S207" s="105"/>
      <c r="T207" s="105"/>
      <c r="U207" s="452"/>
      <c r="V207" s="453"/>
      <c r="W207" s="451"/>
      <c r="X207" s="451"/>
      <c r="Y207" s="104"/>
      <c r="Z207" s="105"/>
      <c r="AA207" s="105"/>
      <c r="AB207" s="105"/>
      <c r="AC207" s="104"/>
      <c r="AD207" s="104"/>
      <c r="AE207" s="104"/>
      <c r="AF207" s="106"/>
      <c r="AG207" s="107"/>
    </row>
    <row r="208" spans="1:33" ht="13.5" customHeight="1">
      <c r="A208" s="105"/>
      <c r="B208" s="105"/>
      <c r="C208" s="105"/>
      <c r="D208" s="451"/>
      <c r="E208" s="105"/>
      <c r="F208" s="105"/>
      <c r="G208" s="105"/>
      <c r="H208" s="105"/>
      <c r="I208" s="105"/>
      <c r="J208" s="105"/>
      <c r="K208" s="105"/>
      <c r="L208" s="105"/>
      <c r="M208" s="451"/>
      <c r="N208" s="451"/>
      <c r="O208" s="105"/>
      <c r="P208" s="104"/>
      <c r="Q208" s="105"/>
      <c r="R208" s="105"/>
      <c r="S208" s="105"/>
      <c r="T208" s="105"/>
      <c r="U208" s="452"/>
      <c r="V208" s="453"/>
      <c r="W208" s="451"/>
      <c r="X208" s="451"/>
      <c r="Y208" s="104"/>
      <c r="Z208" s="105"/>
      <c r="AA208" s="105"/>
      <c r="AB208" s="105"/>
      <c r="AC208" s="104"/>
      <c r="AD208" s="104"/>
      <c r="AE208" s="104"/>
      <c r="AF208" s="106"/>
      <c r="AG208" s="107"/>
    </row>
    <row r="209" spans="1:33" ht="13.5" customHeight="1">
      <c r="A209" s="105"/>
      <c r="B209" s="105"/>
      <c r="C209" s="105"/>
      <c r="D209" s="451"/>
      <c r="E209" s="105"/>
      <c r="F209" s="105"/>
      <c r="G209" s="105"/>
      <c r="H209" s="105"/>
      <c r="I209" s="105"/>
      <c r="J209" s="105"/>
      <c r="K209" s="105"/>
      <c r="L209" s="105"/>
      <c r="M209" s="451"/>
      <c r="N209" s="451"/>
      <c r="O209" s="105"/>
      <c r="P209" s="104"/>
      <c r="Q209" s="105"/>
      <c r="R209" s="105"/>
      <c r="S209" s="105"/>
      <c r="T209" s="105"/>
      <c r="U209" s="452"/>
      <c r="V209" s="453"/>
      <c r="W209" s="451"/>
      <c r="X209" s="451"/>
      <c r="Y209" s="104"/>
      <c r="Z209" s="105"/>
      <c r="AA209" s="105"/>
      <c r="AB209" s="105"/>
      <c r="AC209" s="104"/>
      <c r="AD209" s="104"/>
      <c r="AE209" s="104"/>
      <c r="AF209" s="106"/>
      <c r="AG209" s="107"/>
    </row>
    <row r="210" spans="1:33" ht="13.5" customHeight="1">
      <c r="A210" s="105"/>
      <c r="B210" s="105"/>
      <c r="C210" s="105"/>
      <c r="D210" s="451"/>
      <c r="E210" s="105"/>
      <c r="F210" s="105"/>
      <c r="G210" s="105"/>
      <c r="H210" s="105"/>
      <c r="I210" s="105"/>
      <c r="J210" s="105"/>
      <c r="K210" s="105"/>
      <c r="L210" s="105"/>
      <c r="M210" s="451"/>
      <c r="N210" s="451"/>
      <c r="O210" s="105"/>
      <c r="P210" s="104"/>
      <c r="Q210" s="105"/>
      <c r="R210" s="105"/>
      <c r="S210" s="105"/>
      <c r="T210" s="105"/>
      <c r="U210" s="452"/>
      <c r="V210" s="453"/>
      <c r="W210" s="451"/>
      <c r="X210" s="451"/>
      <c r="Y210" s="104"/>
      <c r="Z210" s="105"/>
      <c r="AA210" s="105"/>
      <c r="AB210" s="105"/>
      <c r="AC210" s="104"/>
      <c r="AD210" s="104"/>
      <c r="AE210" s="104"/>
      <c r="AF210" s="106"/>
      <c r="AG210" s="107"/>
    </row>
    <row r="211" spans="1:33" ht="13.5" customHeight="1">
      <c r="A211" s="105"/>
      <c r="B211" s="105"/>
      <c r="C211" s="105"/>
      <c r="D211" s="451"/>
      <c r="E211" s="105"/>
      <c r="F211" s="105"/>
      <c r="G211" s="105"/>
      <c r="H211" s="105"/>
      <c r="I211" s="105"/>
      <c r="J211" s="105"/>
      <c r="K211" s="105"/>
      <c r="L211" s="105"/>
      <c r="M211" s="451"/>
      <c r="N211" s="451"/>
      <c r="O211" s="105"/>
      <c r="P211" s="104"/>
      <c r="Q211" s="105"/>
      <c r="R211" s="105"/>
      <c r="S211" s="105"/>
      <c r="T211" s="105"/>
      <c r="U211" s="452"/>
      <c r="V211" s="453"/>
      <c r="W211" s="451"/>
      <c r="X211" s="451"/>
      <c r="Y211" s="104"/>
      <c r="Z211" s="105"/>
      <c r="AA211" s="105"/>
      <c r="AB211" s="105"/>
      <c r="AC211" s="104"/>
      <c r="AD211" s="104"/>
      <c r="AE211" s="104"/>
      <c r="AF211" s="106"/>
      <c r="AG211" s="107"/>
    </row>
    <row r="212" spans="1:33" ht="13.5" customHeight="1">
      <c r="A212" s="105"/>
      <c r="B212" s="105"/>
      <c r="C212" s="105"/>
      <c r="D212" s="451"/>
      <c r="E212" s="105"/>
      <c r="F212" s="105"/>
      <c r="G212" s="105"/>
      <c r="H212" s="105"/>
      <c r="I212" s="105"/>
      <c r="J212" s="105"/>
      <c r="K212" s="105"/>
      <c r="L212" s="105"/>
      <c r="M212" s="451"/>
      <c r="N212" s="451"/>
      <c r="O212" s="105"/>
      <c r="P212" s="104"/>
      <c r="Q212" s="105"/>
      <c r="R212" s="105"/>
      <c r="S212" s="105"/>
      <c r="T212" s="105"/>
      <c r="U212" s="452"/>
      <c r="V212" s="453"/>
      <c r="W212" s="451"/>
      <c r="X212" s="451"/>
      <c r="Y212" s="104"/>
      <c r="Z212" s="105"/>
      <c r="AA212" s="105"/>
      <c r="AB212" s="105"/>
      <c r="AC212" s="104"/>
      <c r="AD212" s="104"/>
      <c r="AE212" s="104"/>
      <c r="AF212" s="106"/>
      <c r="AG212" s="107"/>
    </row>
    <row r="213" spans="1:33" ht="13.5" customHeight="1">
      <c r="A213" s="105"/>
      <c r="B213" s="105"/>
      <c r="C213" s="105"/>
      <c r="D213" s="451"/>
      <c r="E213" s="105"/>
      <c r="F213" s="105"/>
      <c r="G213" s="105"/>
      <c r="H213" s="105"/>
      <c r="I213" s="105"/>
      <c r="J213" s="105"/>
      <c r="K213" s="105"/>
      <c r="L213" s="105"/>
      <c r="M213" s="451"/>
      <c r="N213" s="451"/>
      <c r="O213" s="105"/>
      <c r="P213" s="104"/>
      <c r="Q213" s="105"/>
      <c r="R213" s="105"/>
      <c r="S213" s="105"/>
      <c r="T213" s="105"/>
      <c r="U213" s="452"/>
      <c r="V213" s="453"/>
      <c r="W213" s="451"/>
      <c r="X213" s="451"/>
      <c r="Y213" s="104"/>
      <c r="Z213" s="105"/>
      <c r="AA213" s="105"/>
      <c r="AB213" s="105"/>
      <c r="AC213" s="104"/>
      <c r="AD213" s="104"/>
      <c r="AE213" s="104"/>
      <c r="AF213" s="106"/>
      <c r="AG213" s="107"/>
    </row>
    <row r="214" spans="1:33" ht="13.5" customHeight="1">
      <c r="A214" s="105"/>
      <c r="B214" s="105"/>
      <c r="C214" s="105"/>
      <c r="D214" s="451"/>
      <c r="E214" s="105"/>
      <c r="F214" s="105"/>
      <c r="G214" s="105"/>
      <c r="H214" s="105"/>
      <c r="I214" s="105"/>
      <c r="J214" s="105"/>
      <c r="K214" s="105"/>
      <c r="L214" s="105"/>
      <c r="M214" s="451"/>
      <c r="N214" s="451"/>
      <c r="O214" s="105"/>
      <c r="P214" s="104"/>
      <c r="Q214" s="105"/>
      <c r="R214" s="105"/>
      <c r="S214" s="105"/>
      <c r="T214" s="105"/>
      <c r="U214" s="452"/>
      <c r="V214" s="453"/>
      <c r="W214" s="451"/>
      <c r="X214" s="451"/>
      <c r="Y214" s="104"/>
      <c r="Z214" s="105"/>
      <c r="AA214" s="105"/>
      <c r="AB214" s="105"/>
      <c r="AC214" s="104"/>
      <c r="AD214" s="104"/>
      <c r="AE214" s="104"/>
      <c r="AF214" s="106"/>
      <c r="AG214" s="107"/>
    </row>
    <row r="215" spans="1:33" ht="13.5" customHeight="1">
      <c r="A215" s="105"/>
      <c r="B215" s="105"/>
      <c r="C215" s="105"/>
      <c r="D215" s="451"/>
      <c r="E215" s="105"/>
      <c r="F215" s="105"/>
      <c r="G215" s="105"/>
      <c r="H215" s="105"/>
      <c r="I215" s="105"/>
      <c r="J215" s="105"/>
      <c r="K215" s="105"/>
      <c r="L215" s="105"/>
      <c r="M215" s="451"/>
      <c r="N215" s="451"/>
      <c r="O215" s="105"/>
      <c r="P215" s="104"/>
      <c r="Q215" s="105"/>
      <c r="R215" s="105"/>
      <c r="S215" s="105"/>
      <c r="T215" s="105"/>
      <c r="U215" s="452"/>
      <c r="V215" s="453"/>
      <c r="W215" s="451"/>
      <c r="X215" s="451"/>
      <c r="Y215" s="104"/>
      <c r="Z215" s="105"/>
      <c r="AA215" s="105"/>
      <c r="AB215" s="105"/>
      <c r="AC215" s="104"/>
      <c r="AD215" s="104"/>
      <c r="AE215" s="104"/>
      <c r="AF215" s="106"/>
      <c r="AG215" s="107"/>
    </row>
    <row r="216" spans="1:33" ht="13.5" customHeight="1">
      <c r="A216" s="105"/>
      <c r="B216" s="105"/>
      <c r="C216" s="105"/>
      <c r="D216" s="451"/>
      <c r="E216" s="105"/>
      <c r="F216" s="105"/>
      <c r="G216" s="105"/>
      <c r="H216" s="105"/>
      <c r="I216" s="105"/>
      <c r="J216" s="105"/>
      <c r="K216" s="105"/>
      <c r="L216" s="105"/>
      <c r="M216" s="451"/>
      <c r="N216" s="451"/>
      <c r="O216" s="105"/>
      <c r="P216" s="104"/>
      <c r="Q216" s="105"/>
      <c r="R216" s="105"/>
      <c r="S216" s="105"/>
      <c r="T216" s="105"/>
      <c r="U216" s="452"/>
      <c r="V216" s="453"/>
      <c r="W216" s="451"/>
      <c r="X216" s="451"/>
      <c r="Y216" s="104"/>
      <c r="Z216" s="105"/>
      <c r="AA216" s="105"/>
      <c r="AB216" s="105"/>
      <c r="AC216" s="104"/>
      <c r="AD216" s="104"/>
      <c r="AE216" s="104"/>
      <c r="AF216" s="106"/>
      <c r="AG216" s="107"/>
    </row>
    <row r="217" spans="1:33" ht="13.5" customHeight="1">
      <c r="A217" s="105"/>
      <c r="B217" s="105"/>
      <c r="C217" s="105"/>
      <c r="D217" s="451"/>
      <c r="E217" s="105"/>
      <c r="F217" s="105"/>
      <c r="G217" s="105"/>
      <c r="H217" s="105"/>
      <c r="I217" s="105"/>
      <c r="J217" s="105"/>
      <c r="K217" s="105"/>
      <c r="L217" s="105"/>
      <c r="M217" s="451"/>
      <c r="N217" s="451"/>
      <c r="O217" s="105"/>
      <c r="P217" s="104"/>
      <c r="Q217" s="105"/>
      <c r="R217" s="105"/>
      <c r="S217" s="105"/>
      <c r="T217" s="105"/>
      <c r="U217" s="452"/>
      <c r="V217" s="453"/>
      <c r="W217" s="451"/>
      <c r="X217" s="451"/>
      <c r="Y217" s="104"/>
      <c r="Z217" s="105"/>
      <c r="AA217" s="105"/>
      <c r="AB217" s="105"/>
      <c r="AC217" s="104"/>
      <c r="AD217" s="104"/>
      <c r="AE217" s="104"/>
      <c r="AF217" s="106"/>
      <c r="AG217" s="107"/>
    </row>
    <row r="218" spans="1:33" ht="13.5" customHeight="1">
      <c r="A218" s="105"/>
      <c r="B218" s="105"/>
      <c r="C218" s="105"/>
      <c r="D218" s="451"/>
      <c r="E218" s="105"/>
      <c r="F218" s="105"/>
      <c r="G218" s="105"/>
      <c r="H218" s="105"/>
      <c r="I218" s="105"/>
      <c r="J218" s="105"/>
      <c r="K218" s="105"/>
      <c r="L218" s="105"/>
      <c r="M218" s="451"/>
      <c r="N218" s="451"/>
      <c r="O218" s="105"/>
      <c r="P218" s="104"/>
      <c r="Q218" s="105"/>
      <c r="R218" s="105"/>
      <c r="S218" s="105"/>
      <c r="T218" s="105"/>
      <c r="U218" s="452"/>
      <c r="V218" s="453"/>
      <c r="W218" s="451"/>
      <c r="X218" s="451"/>
      <c r="Y218" s="104"/>
      <c r="Z218" s="105"/>
      <c r="AA218" s="105"/>
      <c r="AB218" s="105"/>
      <c r="AC218" s="104"/>
      <c r="AD218" s="104"/>
      <c r="AE218" s="104"/>
      <c r="AF218" s="106"/>
      <c r="AG218" s="107"/>
    </row>
    <row r="219" spans="1:33" ht="13.5" customHeight="1">
      <c r="A219" s="105"/>
      <c r="B219" s="105"/>
      <c r="C219" s="105"/>
      <c r="D219" s="451"/>
      <c r="E219" s="105"/>
      <c r="F219" s="105"/>
      <c r="G219" s="105"/>
      <c r="H219" s="105"/>
      <c r="I219" s="105"/>
      <c r="J219" s="105"/>
      <c r="K219" s="105"/>
      <c r="L219" s="105"/>
      <c r="M219" s="451"/>
      <c r="N219" s="451"/>
      <c r="O219" s="105"/>
      <c r="P219" s="104"/>
      <c r="Q219" s="105"/>
      <c r="R219" s="105"/>
      <c r="S219" s="105"/>
      <c r="T219" s="105"/>
      <c r="U219" s="452"/>
      <c r="V219" s="453"/>
      <c r="W219" s="451"/>
      <c r="X219" s="451"/>
      <c r="Y219" s="104"/>
      <c r="Z219" s="105"/>
      <c r="AA219" s="105"/>
      <c r="AB219" s="105"/>
      <c r="AC219" s="104"/>
      <c r="AD219" s="104"/>
      <c r="AE219" s="104"/>
      <c r="AF219" s="106"/>
      <c r="AG219" s="107"/>
    </row>
    <row r="220" spans="1:33" ht="13.5" customHeight="1">
      <c r="A220" s="105"/>
      <c r="B220" s="105"/>
      <c r="C220" s="105"/>
      <c r="D220" s="451"/>
      <c r="E220" s="105"/>
      <c r="F220" s="105"/>
      <c r="G220" s="105"/>
      <c r="H220" s="105"/>
      <c r="I220" s="105"/>
      <c r="J220" s="105"/>
      <c r="K220" s="105"/>
      <c r="L220" s="105"/>
      <c r="M220" s="451"/>
      <c r="N220" s="451"/>
      <c r="O220" s="105"/>
      <c r="P220" s="104"/>
      <c r="Q220" s="105"/>
      <c r="R220" s="105"/>
      <c r="S220" s="105"/>
      <c r="T220" s="105"/>
      <c r="U220" s="452"/>
      <c r="V220" s="453"/>
      <c r="W220" s="451"/>
      <c r="X220" s="451"/>
      <c r="Y220" s="104"/>
      <c r="Z220" s="105"/>
      <c r="AA220" s="105"/>
      <c r="AB220" s="105"/>
      <c r="AC220" s="104"/>
      <c r="AD220" s="104"/>
      <c r="AE220" s="104"/>
      <c r="AF220" s="106"/>
      <c r="AG220" s="107"/>
    </row>
    <row r="221" spans="1:33" ht="13.5" customHeight="1">
      <c r="A221" s="105"/>
      <c r="B221" s="105"/>
      <c r="C221" s="105"/>
      <c r="D221" s="451"/>
      <c r="E221" s="105"/>
      <c r="F221" s="105"/>
      <c r="G221" s="105"/>
      <c r="H221" s="105"/>
      <c r="I221" s="105"/>
      <c r="J221" s="105"/>
      <c r="K221" s="105"/>
      <c r="L221" s="105"/>
      <c r="M221" s="451"/>
      <c r="N221" s="451"/>
      <c r="O221" s="105"/>
      <c r="P221" s="104"/>
      <c r="Q221" s="105"/>
      <c r="R221" s="105"/>
      <c r="S221" s="105"/>
      <c r="T221" s="105"/>
      <c r="U221" s="452"/>
      <c r="V221" s="453"/>
      <c r="W221" s="451"/>
      <c r="X221" s="451"/>
      <c r="Y221" s="104"/>
      <c r="Z221" s="105"/>
      <c r="AA221" s="105"/>
      <c r="AB221" s="105"/>
      <c r="AC221" s="104"/>
      <c r="AD221" s="104"/>
      <c r="AE221" s="104"/>
      <c r="AF221" s="106"/>
      <c r="AG221" s="107"/>
    </row>
    <row r="222" spans="1:33" ht="13.5" customHeight="1">
      <c r="A222" s="105"/>
      <c r="B222" s="105"/>
      <c r="C222" s="105"/>
      <c r="D222" s="451"/>
      <c r="E222" s="105"/>
      <c r="F222" s="105"/>
      <c r="G222" s="105"/>
      <c r="H222" s="105"/>
      <c r="I222" s="105"/>
      <c r="J222" s="105"/>
      <c r="K222" s="105"/>
      <c r="L222" s="105"/>
      <c r="M222" s="451"/>
      <c r="N222" s="451"/>
      <c r="O222" s="105"/>
      <c r="P222" s="104"/>
      <c r="Q222" s="105"/>
      <c r="R222" s="105"/>
      <c r="S222" s="105"/>
      <c r="T222" s="105"/>
      <c r="U222" s="452"/>
      <c r="V222" s="453"/>
      <c r="W222" s="451"/>
      <c r="X222" s="451"/>
      <c r="Y222" s="104"/>
      <c r="Z222" s="105"/>
      <c r="AA222" s="105"/>
      <c r="AB222" s="105"/>
      <c r="AC222" s="104"/>
      <c r="AD222" s="104"/>
      <c r="AE222" s="104"/>
      <c r="AF222" s="106"/>
      <c r="AG222" s="107"/>
    </row>
    <row r="223" spans="1:33" ht="13.5" customHeight="1">
      <c r="A223" s="105"/>
      <c r="B223" s="105"/>
      <c r="C223" s="105"/>
      <c r="D223" s="451"/>
      <c r="E223" s="105"/>
      <c r="F223" s="105"/>
      <c r="G223" s="105"/>
      <c r="H223" s="105"/>
      <c r="I223" s="105"/>
      <c r="J223" s="105"/>
      <c r="K223" s="105"/>
      <c r="L223" s="105"/>
      <c r="M223" s="451"/>
      <c r="N223" s="451"/>
      <c r="O223" s="105"/>
      <c r="P223" s="104"/>
      <c r="Q223" s="105"/>
      <c r="R223" s="105"/>
      <c r="S223" s="105"/>
      <c r="T223" s="105"/>
      <c r="U223" s="452"/>
      <c r="V223" s="453"/>
      <c r="W223" s="451"/>
      <c r="X223" s="451"/>
      <c r="Y223" s="104"/>
      <c r="Z223" s="105"/>
      <c r="AA223" s="105"/>
      <c r="AB223" s="105"/>
      <c r="AC223" s="104"/>
      <c r="AD223" s="104"/>
      <c r="AE223" s="104"/>
      <c r="AF223" s="106"/>
      <c r="AG223" s="107"/>
    </row>
    <row r="224" spans="1:33" ht="13.5" customHeight="1">
      <c r="A224" s="105"/>
      <c r="B224" s="105"/>
      <c r="C224" s="105"/>
      <c r="D224" s="451"/>
      <c r="E224" s="105"/>
      <c r="F224" s="105"/>
      <c r="G224" s="105"/>
      <c r="H224" s="105"/>
      <c r="I224" s="105"/>
      <c r="J224" s="105"/>
      <c r="K224" s="105"/>
      <c r="L224" s="105"/>
      <c r="M224" s="451"/>
      <c r="N224" s="451"/>
      <c r="O224" s="105"/>
      <c r="P224" s="104"/>
      <c r="Q224" s="105"/>
      <c r="R224" s="105"/>
      <c r="S224" s="105"/>
      <c r="T224" s="105"/>
      <c r="U224" s="452"/>
      <c r="V224" s="453"/>
      <c r="W224" s="451"/>
      <c r="X224" s="451"/>
      <c r="Y224" s="104"/>
      <c r="Z224" s="105"/>
      <c r="AA224" s="105"/>
      <c r="AB224" s="105"/>
      <c r="AC224" s="104"/>
      <c r="AD224" s="104"/>
      <c r="AE224" s="104"/>
      <c r="AF224" s="106"/>
      <c r="AG224" s="107"/>
    </row>
    <row r="225" spans="1:33" ht="13.5" customHeight="1">
      <c r="A225" s="105"/>
      <c r="B225" s="105"/>
      <c r="C225" s="105"/>
      <c r="D225" s="451"/>
      <c r="E225" s="105"/>
      <c r="F225" s="105"/>
      <c r="G225" s="105"/>
      <c r="H225" s="105"/>
      <c r="I225" s="105"/>
      <c r="J225" s="105"/>
      <c r="K225" s="105"/>
      <c r="L225" s="105"/>
      <c r="M225" s="451"/>
      <c r="N225" s="451"/>
      <c r="O225" s="105"/>
      <c r="P225" s="104"/>
      <c r="Q225" s="105"/>
      <c r="R225" s="105"/>
      <c r="S225" s="105"/>
      <c r="T225" s="105"/>
      <c r="U225" s="452"/>
      <c r="V225" s="453"/>
      <c r="W225" s="451"/>
      <c r="X225" s="451"/>
      <c r="Y225" s="104"/>
      <c r="Z225" s="105"/>
      <c r="AA225" s="105"/>
      <c r="AB225" s="105"/>
      <c r="AC225" s="104"/>
      <c r="AD225" s="104"/>
      <c r="AE225" s="104"/>
      <c r="AF225" s="106"/>
      <c r="AG225" s="107"/>
    </row>
    <row r="226" spans="1:33" ht="13.5" customHeight="1">
      <c r="A226" s="105"/>
      <c r="B226" s="105"/>
      <c r="C226" s="105"/>
      <c r="D226" s="451"/>
      <c r="E226" s="105"/>
      <c r="F226" s="105"/>
      <c r="G226" s="105"/>
      <c r="H226" s="105"/>
      <c r="I226" s="105"/>
      <c r="J226" s="105"/>
      <c r="K226" s="105"/>
      <c r="L226" s="105"/>
      <c r="M226" s="451"/>
      <c r="N226" s="451"/>
      <c r="O226" s="105"/>
      <c r="P226" s="104"/>
      <c r="Q226" s="105"/>
      <c r="R226" s="105"/>
      <c r="S226" s="105"/>
      <c r="T226" s="105"/>
      <c r="U226" s="452"/>
      <c r="V226" s="453"/>
      <c r="W226" s="451"/>
      <c r="X226" s="451"/>
      <c r="Y226" s="104"/>
      <c r="Z226" s="105"/>
      <c r="AA226" s="105"/>
      <c r="AB226" s="105"/>
      <c r="AC226" s="104"/>
      <c r="AD226" s="104"/>
      <c r="AE226" s="104"/>
      <c r="AF226" s="106"/>
      <c r="AG226" s="107"/>
    </row>
    <row r="227" spans="1:33" ht="13.5" customHeight="1">
      <c r="A227" s="105"/>
      <c r="B227" s="105"/>
      <c r="C227" s="105"/>
      <c r="D227" s="451"/>
      <c r="E227" s="105"/>
      <c r="F227" s="105"/>
      <c r="G227" s="105"/>
      <c r="H227" s="105"/>
      <c r="I227" s="105"/>
      <c r="J227" s="105"/>
      <c r="K227" s="105"/>
      <c r="L227" s="105"/>
      <c r="M227" s="451"/>
      <c r="N227" s="451"/>
      <c r="O227" s="105"/>
      <c r="P227" s="104"/>
      <c r="Q227" s="105"/>
      <c r="R227" s="105"/>
      <c r="S227" s="105"/>
      <c r="T227" s="105"/>
      <c r="U227" s="452"/>
      <c r="V227" s="453"/>
      <c r="W227" s="451"/>
      <c r="X227" s="451"/>
      <c r="Y227" s="104"/>
      <c r="Z227" s="105"/>
      <c r="AA227" s="105"/>
      <c r="AB227" s="105"/>
      <c r="AC227" s="104"/>
      <c r="AD227" s="104"/>
      <c r="AE227" s="104"/>
      <c r="AF227" s="106"/>
      <c r="AG227" s="107"/>
    </row>
    <row r="228" spans="1:33" ht="13.5" customHeight="1">
      <c r="A228" s="105"/>
      <c r="B228" s="105"/>
      <c r="C228" s="105"/>
      <c r="D228" s="451"/>
      <c r="E228" s="105"/>
      <c r="F228" s="105"/>
      <c r="G228" s="105"/>
      <c r="H228" s="105"/>
      <c r="I228" s="105"/>
      <c r="J228" s="105"/>
      <c r="K228" s="105"/>
      <c r="L228" s="105"/>
      <c r="M228" s="451"/>
      <c r="N228" s="451"/>
      <c r="O228" s="105"/>
      <c r="P228" s="104"/>
      <c r="Q228" s="105"/>
      <c r="R228" s="105"/>
      <c r="S228" s="105"/>
      <c r="T228" s="105"/>
      <c r="U228" s="452"/>
      <c r="V228" s="453"/>
      <c r="W228" s="451"/>
      <c r="X228" s="451"/>
      <c r="Y228" s="104"/>
      <c r="Z228" s="105"/>
      <c r="AA228" s="105"/>
      <c r="AB228" s="105"/>
      <c r="AC228" s="104"/>
      <c r="AD228" s="104"/>
      <c r="AE228" s="104"/>
      <c r="AF228" s="106"/>
      <c r="AG228" s="107"/>
    </row>
    <row r="229" spans="1:33" ht="13.5" customHeight="1">
      <c r="A229" s="105"/>
      <c r="B229" s="105"/>
      <c r="C229" s="105"/>
      <c r="D229" s="451"/>
      <c r="E229" s="105"/>
      <c r="F229" s="105"/>
      <c r="G229" s="105"/>
      <c r="H229" s="105"/>
      <c r="I229" s="105"/>
      <c r="J229" s="105"/>
      <c r="K229" s="105"/>
      <c r="L229" s="105"/>
      <c r="M229" s="451"/>
      <c r="N229" s="451"/>
      <c r="O229" s="105"/>
      <c r="P229" s="104"/>
      <c r="Q229" s="105"/>
      <c r="R229" s="105"/>
      <c r="S229" s="105"/>
      <c r="T229" s="105"/>
      <c r="U229" s="452"/>
      <c r="V229" s="453"/>
      <c r="W229" s="451"/>
      <c r="X229" s="451"/>
      <c r="Y229" s="104"/>
      <c r="Z229" s="105"/>
      <c r="AA229" s="105"/>
      <c r="AB229" s="105"/>
      <c r="AC229" s="104"/>
      <c r="AD229" s="104"/>
      <c r="AE229" s="104"/>
      <c r="AF229" s="106"/>
      <c r="AG229" s="107"/>
    </row>
    <row r="230" spans="1:33" ht="13.5" customHeight="1">
      <c r="A230" s="105"/>
      <c r="B230" s="105"/>
      <c r="C230" s="105"/>
      <c r="D230" s="451"/>
      <c r="E230" s="105"/>
      <c r="F230" s="105"/>
      <c r="G230" s="105"/>
      <c r="H230" s="105"/>
      <c r="I230" s="105"/>
      <c r="J230" s="105"/>
      <c r="K230" s="105"/>
      <c r="L230" s="105"/>
      <c r="M230" s="451"/>
      <c r="N230" s="451"/>
      <c r="O230" s="105"/>
      <c r="P230" s="104"/>
      <c r="Q230" s="105"/>
      <c r="R230" s="105"/>
      <c r="S230" s="105"/>
      <c r="T230" s="105"/>
      <c r="U230" s="452"/>
      <c r="V230" s="453"/>
      <c r="W230" s="451"/>
      <c r="X230" s="451"/>
      <c r="Y230" s="104"/>
      <c r="Z230" s="105"/>
      <c r="AA230" s="105"/>
      <c r="AB230" s="105"/>
      <c r="AC230" s="104"/>
      <c r="AD230" s="104"/>
      <c r="AE230" s="104"/>
      <c r="AF230" s="106"/>
      <c r="AG230" s="107"/>
    </row>
    <row r="231" spans="1:33" ht="13.5" customHeight="1">
      <c r="A231" s="105"/>
      <c r="B231" s="105"/>
      <c r="C231" s="105"/>
      <c r="D231" s="451"/>
      <c r="E231" s="105"/>
      <c r="F231" s="105"/>
      <c r="G231" s="105"/>
      <c r="H231" s="105"/>
      <c r="I231" s="105"/>
      <c r="J231" s="105"/>
      <c r="K231" s="105"/>
      <c r="L231" s="105"/>
      <c r="M231" s="451"/>
      <c r="N231" s="451"/>
      <c r="O231" s="105"/>
      <c r="P231" s="104"/>
      <c r="Q231" s="105"/>
      <c r="R231" s="105"/>
      <c r="S231" s="105"/>
      <c r="T231" s="105"/>
      <c r="U231" s="452"/>
      <c r="V231" s="453"/>
      <c r="W231" s="451"/>
      <c r="X231" s="451"/>
      <c r="Y231" s="104"/>
      <c r="Z231" s="105"/>
      <c r="AA231" s="105"/>
      <c r="AB231" s="105"/>
      <c r="AC231" s="104"/>
      <c r="AD231" s="104"/>
      <c r="AE231" s="104"/>
      <c r="AF231" s="106"/>
      <c r="AG231" s="107"/>
    </row>
    <row r="232" spans="1:33" ht="13.5" customHeight="1">
      <c r="A232" s="105"/>
      <c r="B232" s="105"/>
      <c r="C232" s="105"/>
      <c r="D232" s="451"/>
      <c r="E232" s="105"/>
      <c r="F232" s="105"/>
      <c r="G232" s="105"/>
      <c r="H232" s="105"/>
      <c r="I232" s="105"/>
      <c r="J232" s="105"/>
      <c r="K232" s="105"/>
      <c r="L232" s="105"/>
      <c r="M232" s="451"/>
      <c r="N232" s="451"/>
      <c r="O232" s="105"/>
      <c r="P232" s="104"/>
      <c r="Q232" s="105"/>
      <c r="R232" s="105"/>
      <c r="S232" s="105"/>
      <c r="T232" s="105"/>
      <c r="U232" s="452"/>
      <c r="V232" s="453"/>
      <c r="W232" s="451"/>
      <c r="X232" s="451"/>
      <c r="Y232" s="104"/>
      <c r="Z232" s="105"/>
      <c r="AA232" s="105"/>
      <c r="AB232" s="105"/>
      <c r="AC232" s="104"/>
      <c r="AD232" s="104"/>
      <c r="AE232" s="104"/>
      <c r="AF232" s="106"/>
      <c r="AG232" s="107"/>
    </row>
    <row r="233" spans="1:33" ht="13.5" customHeight="1">
      <c r="A233" s="105"/>
      <c r="B233" s="105"/>
      <c r="C233" s="105"/>
      <c r="D233" s="451"/>
      <c r="E233" s="105"/>
      <c r="F233" s="105"/>
      <c r="G233" s="105"/>
      <c r="H233" s="105"/>
      <c r="I233" s="105"/>
      <c r="J233" s="105"/>
      <c r="K233" s="105"/>
      <c r="L233" s="105"/>
      <c r="M233" s="451"/>
      <c r="N233" s="451"/>
      <c r="O233" s="105"/>
      <c r="P233" s="104"/>
      <c r="Q233" s="105"/>
      <c r="R233" s="105"/>
      <c r="S233" s="105"/>
      <c r="T233" s="105"/>
      <c r="U233" s="452"/>
      <c r="V233" s="453"/>
      <c r="W233" s="451"/>
      <c r="X233" s="451"/>
      <c r="Y233" s="104"/>
      <c r="Z233" s="105"/>
      <c r="AA233" s="105"/>
      <c r="AB233" s="105"/>
      <c r="AC233" s="104"/>
      <c r="AD233" s="104"/>
      <c r="AE233" s="104"/>
      <c r="AF233" s="106"/>
      <c r="AG233" s="107"/>
    </row>
    <row r="234" spans="1:33" ht="13.5" customHeight="1">
      <c r="A234" s="105"/>
      <c r="B234" s="105"/>
      <c r="C234" s="105"/>
      <c r="D234" s="451"/>
      <c r="E234" s="105"/>
      <c r="F234" s="105"/>
      <c r="G234" s="105"/>
      <c r="H234" s="105"/>
      <c r="I234" s="105"/>
      <c r="J234" s="105"/>
      <c r="K234" s="105"/>
      <c r="L234" s="105"/>
      <c r="M234" s="451"/>
      <c r="N234" s="451"/>
      <c r="O234" s="105"/>
      <c r="P234" s="104"/>
      <c r="Q234" s="105"/>
      <c r="R234" s="105"/>
      <c r="S234" s="105"/>
      <c r="T234" s="105"/>
      <c r="U234" s="452"/>
      <c r="V234" s="453"/>
      <c r="W234" s="451"/>
      <c r="X234" s="451"/>
      <c r="Y234" s="104"/>
      <c r="Z234" s="105"/>
      <c r="AA234" s="105"/>
      <c r="AB234" s="105"/>
      <c r="AC234" s="104"/>
      <c r="AD234" s="104"/>
      <c r="AE234" s="104"/>
      <c r="AF234" s="106"/>
      <c r="AG234" s="107"/>
    </row>
    <row r="235" spans="1:33" ht="13.5" customHeight="1">
      <c r="A235" s="105"/>
      <c r="B235" s="105"/>
      <c r="C235" s="105"/>
      <c r="D235" s="451"/>
      <c r="E235" s="105"/>
      <c r="F235" s="105"/>
      <c r="G235" s="105"/>
      <c r="H235" s="105"/>
      <c r="I235" s="105"/>
      <c r="J235" s="105"/>
      <c r="K235" s="105"/>
      <c r="L235" s="105"/>
      <c r="M235" s="451"/>
      <c r="N235" s="451"/>
      <c r="O235" s="105"/>
      <c r="P235" s="104"/>
      <c r="Q235" s="105"/>
      <c r="R235" s="105"/>
      <c r="S235" s="105"/>
      <c r="T235" s="105"/>
      <c r="U235" s="452"/>
      <c r="V235" s="453"/>
      <c r="W235" s="451"/>
      <c r="X235" s="451"/>
      <c r="Y235" s="104"/>
      <c r="Z235" s="105"/>
      <c r="AA235" s="105"/>
      <c r="AB235" s="105"/>
      <c r="AC235" s="104"/>
      <c r="AD235" s="104"/>
      <c r="AE235" s="104"/>
      <c r="AF235" s="106"/>
      <c r="AG235" s="107"/>
    </row>
    <row r="236" spans="1:33" ht="13.5" customHeight="1">
      <c r="A236" s="105"/>
      <c r="B236" s="105"/>
      <c r="C236" s="105"/>
      <c r="D236" s="451"/>
      <c r="E236" s="105"/>
      <c r="F236" s="105"/>
      <c r="G236" s="105"/>
      <c r="H236" s="105"/>
      <c r="I236" s="105"/>
      <c r="J236" s="105"/>
      <c r="K236" s="105"/>
      <c r="L236" s="105"/>
      <c r="M236" s="451"/>
      <c r="N236" s="451"/>
      <c r="O236" s="105"/>
      <c r="P236" s="104"/>
      <c r="Q236" s="105"/>
      <c r="R236" s="105"/>
      <c r="S236" s="105"/>
      <c r="T236" s="105"/>
      <c r="U236" s="452"/>
      <c r="V236" s="453"/>
      <c r="W236" s="451"/>
      <c r="X236" s="451"/>
      <c r="Y236" s="104"/>
      <c r="Z236" s="105"/>
      <c r="AA236" s="105"/>
      <c r="AB236" s="105"/>
      <c r="AC236" s="104"/>
      <c r="AD236" s="104"/>
      <c r="AE236" s="104"/>
      <c r="AF236" s="106"/>
      <c r="AG236" s="107"/>
    </row>
    <row r="237" spans="1:33" ht="13.5" customHeight="1">
      <c r="A237" s="105"/>
      <c r="B237" s="105"/>
      <c r="C237" s="105"/>
      <c r="D237" s="451"/>
      <c r="E237" s="105"/>
      <c r="F237" s="105"/>
      <c r="G237" s="105"/>
      <c r="H237" s="105"/>
      <c r="I237" s="105"/>
      <c r="J237" s="105"/>
      <c r="K237" s="105"/>
      <c r="L237" s="105"/>
      <c r="M237" s="451"/>
      <c r="N237" s="451"/>
      <c r="O237" s="105"/>
      <c r="P237" s="104"/>
      <c r="Q237" s="105"/>
      <c r="R237" s="105"/>
      <c r="S237" s="105"/>
      <c r="T237" s="105"/>
      <c r="U237" s="452"/>
      <c r="V237" s="453"/>
      <c r="W237" s="451"/>
      <c r="X237" s="451"/>
      <c r="Y237" s="104"/>
      <c r="Z237" s="105"/>
      <c r="AA237" s="105"/>
      <c r="AB237" s="105"/>
      <c r="AC237" s="104"/>
      <c r="AD237" s="104"/>
      <c r="AE237" s="104"/>
      <c r="AF237" s="106"/>
      <c r="AG237" s="107"/>
    </row>
    <row r="238" spans="1:33" ht="13.5" customHeight="1">
      <c r="A238" s="105"/>
      <c r="B238" s="105"/>
      <c r="C238" s="105"/>
      <c r="D238" s="451"/>
      <c r="E238" s="105"/>
      <c r="F238" s="105"/>
      <c r="G238" s="105"/>
      <c r="H238" s="105"/>
      <c r="I238" s="105"/>
      <c r="J238" s="105"/>
      <c r="K238" s="105"/>
      <c r="L238" s="105"/>
      <c r="M238" s="451"/>
      <c r="N238" s="451"/>
      <c r="O238" s="105"/>
      <c r="P238" s="104"/>
      <c r="Q238" s="105"/>
      <c r="R238" s="105"/>
      <c r="S238" s="105"/>
      <c r="T238" s="105"/>
      <c r="U238" s="452"/>
      <c r="V238" s="453"/>
      <c r="W238" s="451"/>
      <c r="X238" s="451"/>
      <c r="Y238" s="104"/>
      <c r="Z238" s="105"/>
      <c r="AA238" s="105"/>
      <c r="AB238" s="105"/>
      <c r="AC238" s="104"/>
      <c r="AD238" s="104"/>
      <c r="AE238" s="104"/>
      <c r="AF238" s="106"/>
      <c r="AG238" s="107"/>
    </row>
    <row r="239" spans="1:33" ht="13.5" customHeight="1">
      <c r="A239" s="105"/>
      <c r="B239" s="105"/>
      <c r="C239" s="105"/>
      <c r="D239" s="451"/>
      <c r="E239" s="105"/>
      <c r="F239" s="105"/>
      <c r="G239" s="105"/>
      <c r="H239" s="105"/>
      <c r="I239" s="105"/>
      <c r="J239" s="105"/>
      <c r="K239" s="105"/>
      <c r="L239" s="105"/>
      <c r="M239" s="451"/>
      <c r="N239" s="451"/>
      <c r="O239" s="105"/>
      <c r="P239" s="104"/>
      <c r="Q239" s="105"/>
      <c r="R239" s="105"/>
      <c r="S239" s="105"/>
      <c r="T239" s="105"/>
      <c r="U239" s="452"/>
      <c r="V239" s="453"/>
      <c r="W239" s="451"/>
      <c r="X239" s="451"/>
      <c r="Y239" s="104"/>
      <c r="Z239" s="105"/>
      <c r="AA239" s="105"/>
      <c r="AB239" s="105"/>
      <c r="AC239" s="104"/>
      <c r="AD239" s="104"/>
      <c r="AE239" s="104"/>
      <c r="AF239" s="106"/>
      <c r="AG239" s="107"/>
    </row>
    <row r="240" spans="1:33" ht="13.5" customHeight="1">
      <c r="A240" s="105"/>
      <c r="B240" s="105"/>
      <c r="C240" s="105"/>
      <c r="D240" s="451"/>
      <c r="E240" s="105"/>
      <c r="F240" s="105"/>
      <c r="G240" s="105"/>
      <c r="H240" s="105"/>
      <c r="I240" s="105"/>
      <c r="J240" s="105"/>
      <c r="K240" s="105"/>
      <c r="L240" s="105"/>
      <c r="M240" s="451"/>
      <c r="N240" s="451"/>
      <c r="O240" s="105"/>
      <c r="P240" s="104"/>
      <c r="Q240" s="105"/>
      <c r="R240" s="105"/>
      <c r="S240" s="105"/>
      <c r="T240" s="105"/>
      <c r="U240" s="452"/>
      <c r="V240" s="453"/>
      <c r="W240" s="451"/>
      <c r="X240" s="451"/>
      <c r="Y240" s="104"/>
      <c r="Z240" s="105"/>
      <c r="AA240" s="105"/>
      <c r="AB240" s="105"/>
      <c r="AC240" s="104"/>
      <c r="AD240" s="104"/>
      <c r="AE240" s="104"/>
      <c r="AF240" s="106"/>
      <c r="AG240" s="107"/>
    </row>
    <row r="241" spans="1:33" ht="13.5" customHeight="1">
      <c r="A241" s="105"/>
      <c r="B241" s="105"/>
      <c r="C241" s="105"/>
      <c r="D241" s="451"/>
      <c r="E241" s="105"/>
      <c r="F241" s="105"/>
      <c r="G241" s="105"/>
      <c r="H241" s="105"/>
      <c r="I241" s="105"/>
      <c r="J241" s="105"/>
      <c r="K241" s="105"/>
      <c r="L241" s="105"/>
      <c r="M241" s="451"/>
      <c r="N241" s="451"/>
      <c r="O241" s="105"/>
      <c r="P241" s="104"/>
      <c r="Q241" s="105"/>
      <c r="R241" s="105"/>
      <c r="S241" s="105"/>
      <c r="T241" s="105"/>
      <c r="U241" s="452"/>
      <c r="V241" s="453"/>
      <c r="W241" s="451"/>
      <c r="X241" s="451"/>
      <c r="Y241" s="104"/>
      <c r="Z241" s="105"/>
      <c r="AA241" s="105"/>
      <c r="AB241" s="105"/>
      <c r="AC241" s="104"/>
      <c r="AD241" s="104"/>
      <c r="AE241" s="104"/>
      <c r="AF241" s="106"/>
      <c r="AG241" s="107"/>
    </row>
    <row r="242" spans="1:33" ht="13.5" customHeight="1">
      <c r="A242" s="105"/>
      <c r="B242" s="105"/>
      <c r="C242" s="105"/>
      <c r="D242" s="451"/>
      <c r="E242" s="105"/>
      <c r="F242" s="105"/>
      <c r="G242" s="105"/>
      <c r="H242" s="105"/>
      <c r="I242" s="105"/>
      <c r="J242" s="105"/>
      <c r="K242" s="105"/>
      <c r="L242" s="105"/>
      <c r="M242" s="451"/>
      <c r="N242" s="451"/>
      <c r="O242" s="105"/>
      <c r="P242" s="104"/>
      <c r="Q242" s="105"/>
      <c r="R242" s="105"/>
      <c r="S242" s="105"/>
      <c r="T242" s="105"/>
      <c r="U242" s="452"/>
      <c r="V242" s="453"/>
      <c r="W242" s="451"/>
      <c r="X242" s="451"/>
      <c r="Y242" s="104"/>
      <c r="Z242" s="105"/>
      <c r="AA242" s="105"/>
      <c r="AB242" s="105"/>
      <c r="AC242" s="104"/>
      <c r="AD242" s="104"/>
      <c r="AE242" s="104"/>
      <c r="AF242" s="106"/>
      <c r="AG242" s="107"/>
    </row>
    <row r="243" spans="1:33" ht="13.5" customHeight="1">
      <c r="A243" s="105"/>
      <c r="B243" s="105"/>
      <c r="C243" s="105"/>
      <c r="D243" s="451"/>
      <c r="E243" s="105"/>
      <c r="F243" s="105"/>
      <c r="G243" s="105"/>
      <c r="H243" s="105"/>
      <c r="I243" s="105"/>
      <c r="J243" s="105"/>
      <c r="K243" s="105"/>
      <c r="L243" s="105"/>
      <c r="M243" s="451"/>
      <c r="N243" s="451"/>
      <c r="O243" s="105"/>
      <c r="P243" s="104"/>
      <c r="Q243" s="105"/>
      <c r="R243" s="105"/>
      <c r="S243" s="105"/>
      <c r="T243" s="105"/>
      <c r="U243" s="452"/>
      <c r="V243" s="453"/>
      <c r="W243" s="451"/>
      <c r="X243" s="451"/>
      <c r="Y243" s="104"/>
      <c r="Z243" s="105"/>
      <c r="AA243" s="105"/>
      <c r="AB243" s="105"/>
      <c r="AC243" s="104"/>
      <c r="AD243" s="104"/>
      <c r="AE243" s="104"/>
      <c r="AF243" s="106"/>
      <c r="AG243" s="107"/>
    </row>
    <row r="244" spans="1:33" ht="13.5" customHeight="1">
      <c r="A244" s="105"/>
      <c r="B244" s="105"/>
      <c r="C244" s="105"/>
      <c r="D244" s="451"/>
      <c r="E244" s="105"/>
      <c r="F244" s="105"/>
      <c r="G244" s="105"/>
      <c r="H244" s="105"/>
      <c r="I244" s="105"/>
      <c r="J244" s="105"/>
      <c r="K244" s="105"/>
      <c r="L244" s="105"/>
      <c r="M244" s="451"/>
      <c r="N244" s="451"/>
      <c r="O244" s="105"/>
      <c r="P244" s="104"/>
      <c r="Q244" s="105"/>
      <c r="R244" s="105"/>
      <c r="S244" s="105"/>
      <c r="T244" s="105"/>
      <c r="U244" s="452"/>
      <c r="V244" s="453"/>
      <c r="W244" s="451"/>
      <c r="X244" s="451"/>
      <c r="Y244" s="104"/>
      <c r="Z244" s="105"/>
      <c r="AA244" s="105"/>
      <c r="AB244" s="105"/>
      <c r="AC244" s="104"/>
      <c r="AD244" s="104"/>
      <c r="AE244" s="104"/>
      <c r="AF244" s="106"/>
      <c r="AG244" s="107"/>
    </row>
    <row r="245" spans="1:33" ht="13.5" customHeight="1">
      <c r="A245" s="105"/>
      <c r="B245" s="105"/>
      <c r="C245" s="105"/>
      <c r="D245" s="451"/>
      <c r="E245" s="105"/>
      <c r="F245" s="105"/>
      <c r="G245" s="105"/>
      <c r="H245" s="105"/>
      <c r="I245" s="105"/>
      <c r="J245" s="105"/>
      <c r="K245" s="105"/>
      <c r="L245" s="105"/>
      <c r="M245" s="451"/>
      <c r="N245" s="451"/>
      <c r="O245" s="105"/>
      <c r="P245" s="104"/>
      <c r="Q245" s="105"/>
      <c r="R245" s="105"/>
      <c r="S245" s="105"/>
      <c r="T245" s="105"/>
      <c r="U245" s="452"/>
      <c r="V245" s="453"/>
      <c r="W245" s="451"/>
      <c r="X245" s="451"/>
      <c r="Y245" s="104"/>
      <c r="Z245" s="105"/>
      <c r="AA245" s="105"/>
      <c r="AB245" s="105"/>
      <c r="AC245" s="104"/>
      <c r="AD245" s="104"/>
      <c r="AE245" s="104"/>
      <c r="AF245" s="106"/>
      <c r="AG245" s="107"/>
    </row>
    <row r="246" spans="1:33" ht="13.5" customHeight="1">
      <c r="A246" s="105"/>
      <c r="B246" s="105"/>
      <c r="C246" s="105"/>
      <c r="D246" s="451"/>
      <c r="E246" s="105"/>
      <c r="F246" s="105"/>
      <c r="G246" s="105"/>
      <c r="H246" s="105"/>
      <c r="I246" s="105"/>
      <c r="J246" s="105"/>
      <c r="K246" s="105"/>
      <c r="L246" s="105"/>
      <c r="M246" s="451"/>
      <c r="N246" s="451"/>
      <c r="O246" s="105"/>
      <c r="P246" s="104"/>
      <c r="Q246" s="105"/>
      <c r="R246" s="105"/>
      <c r="S246" s="105"/>
      <c r="T246" s="105"/>
      <c r="U246" s="452"/>
      <c r="V246" s="453"/>
      <c r="W246" s="451"/>
      <c r="X246" s="451"/>
      <c r="Y246" s="104"/>
      <c r="Z246" s="105"/>
      <c r="AA246" s="105"/>
      <c r="AB246" s="105"/>
      <c r="AC246" s="104"/>
      <c r="AD246" s="104"/>
      <c r="AE246" s="104"/>
      <c r="AF246" s="106"/>
      <c r="AG246" s="107"/>
    </row>
    <row r="247" spans="1:33" ht="13.5" customHeight="1">
      <c r="A247" s="105"/>
      <c r="B247" s="105"/>
      <c r="C247" s="105"/>
      <c r="D247" s="451"/>
      <c r="E247" s="105"/>
      <c r="F247" s="105"/>
      <c r="G247" s="105"/>
      <c r="H247" s="105"/>
      <c r="I247" s="105"/>
      <c r="J247" s="105"/>
      <c r="K247" s="105"/>
      <c r="L247" s="105"/>
      <c r="M247" s="451"/>
      <c r="N247" s="451"/>
      <c r="O247" s="105"/>
      <c r="P247" s="104"/>
      <c r="Q247" s="105"/>
      <c r="R247" s="105"/>
      <c r="S247" s="105"/>
      <c r="T247" s="105"/>
      <c r="U247" s="452"/>
      <c r="V247" s="453"/>
      <c r="W247" s="451"/>
      <c r="X247" s="451"/>
      <c r="Y247" s="104"/>
      <c r="Z247" s="105"/>
      <c r="AA247" s="105"/>
      <c r="AB247" s="105"/>
      <c r="AC247" s="104"/>
      <c r="AD247" s="104"/>
      <c r="AE247" s="104"/>
      <c r="AF247" s="106"/>
      <c r="AG247" s="107"/>
    </row>
    <row r="248" spans="1:33" ht="13.5" customHeight="1">
      <c r="A248" s="105"/>
      <c r="B248" s="105"/>
      <c r="C248" s="105"/>
      <c r="D248" s="451"/>
      <c r="E248" s="105"/>
      <c r="F248" s="105"/>
      <c r="G248" s="105"/>
      <c r="H248" s="105"/>
      <c r="I248" s="105"/>
      <c r="J248" s="105"/>
      <c r="K248" s="105"/>
      <c r="L248" s="105"/>
      <c r="M248" s="451"/>
      <c r="N248" s="451"/>
      <c r="O248" s="105"/>
      <c r="P248" s="104"/>
      <c r="Q248" s="105"/>
      <c r="R248" s="105"/>
      <c r="S248" s="105"/>
      <c r="T248" s="105"/>
      <c r="U248" s="452"/>
      <c r="V248" s="453"/>
      <c r="W248" s="451"/>
      <c r="X248" s="451"/>
      <c r="Y248" s="104"/>
      <c r="Z248" s="105"/>
      <c r="AA248" s="105"/>
      <c r="AB248" s="105"/>
      <c r="AC248" s="104"/>
      <c r="AD248" s="104"/>
      <c r="AE248" s="104"/>
      <c r="AF248" s="106"/>
      <c r="AG248" s="107"/>
    </row>
    <row r="249" spans="1:33" ht="13.5" customHeight="1">
      <c r="A249" s="105"/>
      <c r="B249" s="105"/>
      <c r="C249" s="105"/>
      <c r="D249" s="451"/>
      <c r="E249" s="105"/>
      <c r="F249" s="105"/>
      <c r="G249" s="105"/>
      <c r="H249" s="105"/>
      <c r="I249" s="105"/>
      <c r="J249" s="105"/>
      <c r="K249" s="105"/>
      <c r="L249" s="105"/>
      <c r="M249" s="451"/>
      <c r="N249" s="451"/>
      <c r="O249" s="105"/>
      <c r="P249" s="104"/>
      <c r="Q249" s="105"/>
      <c r="R249" s="105"/>
      <c r="S249" s="105"/>
      <c r="T249" s="105"/>
      <c r="U249" s="452"/>
      <c r="V249" s="453"/>
      <c r="W249" s="451"/>
      <c r="X249" s="451"/>
      <c r="Y249" s="104"/>
      <c r="Z249" s="105"/>
      <c r="AA249" s="105"/>
      <c r="AB249" s="105"/>
      <c r="AC249" s="104"/>
      <c r="AD249" s="104"/>
      <c r="AE249" s="104"/>
      <c r="AF249" s="106"/>
      <c r="AG249" s="107"/>
    </row>
    <row r="250" spans="1:33" ht="13.5" customHeight="1">
      <c r="A250" s="105"/>
      <c r="B250" s="105"/>
      <c r="C250" s="105"/>
      <c r="D250" s="451"/>
      <c r="E250" s="105"/>
      <c r="F250" s="105"/>
      <c r="G250" s="105"/>
      <c r="H250" s="105"/>
      <c r="I250" s="105"/>
      <c r="J250" s="105"/>
      <c r="K250" s="105"/>
      <c r="L250" s="105"/>
      <c r="M250" s="451"/>
      <c r="N250" s="451"/>
      <c r="O250" s="105"/>
      <c r="P250" s="104"/>
      <c r="Q250" s="105"/>
      <c r="R250" s="105"/>
      <c r="S250" s="105"/>
      <c r="T250" s="105"/>
      <c r="U250" s="452"/>
      <c r="V250" s="453"/>
      <c r="W250" s="451"/>
      <c r="X250" s="451"/>
      <c r="Y250" s="104"/>
      <c r="Z250" s="105"/>
      <c r="AA250" s="105"/>
      <c r="AB250" s="105"/>
      <c r="AC250" s="104"/>
      <c r="AD250" s="104"/>
      <c r="AE250" s="104"/>
      <c r="AF250" s="106"/>
      <c r="AG250" s="107"/>
    </row>
    <row r="251" spans="1:33" ht="13.5" customHeight="1">
      <c r="A251" s="105"/>
      <c r="B251" s="105"/>
      <c r="C251" s="105"/>
      <c r="D251" s="451"/>
      <c r="E251" s="105"/>
      <c r="F251" s="105"/>
      <c r="G251" s="105"/>
      <c r="H251" s="105"/>
      <c r="I251" s="105"/>
      <c r="J251" s="105"/>
      <c r="K251" s="105"/>
      <c r="L251" s="105"/>
      <c r="M251" s="451"/>
      <c r="N251" s="451"/>
      <c r="O251" s="105"/>
      <c r="P251" s="104"/>
      <c r="Q251" s="105"/>
      <c r="R251" s="105"/>
      <c r="S251" s="105"/>
      <c r="T251" s="105"/>
      <c r="U251" s="452"/>
      <c r="V251" s="453"/>
      <c r="W251" s="451"/>
      <c r="X251" s="451"/>
      <c r="Y251" s="104"/>
      <c r="Z251" s="105"/>
      <c r="AA251" s="105"/>
      <c r="AB251" s="105"/>
      <c r="AC251" s="104"/>
      <c r="AD251" s="104"/>
      <c r="AE251" s="104"/>
      <c r="AF251" s="106"/>
      <c r="AG251" s="107"/>
    </row>
    <row r="252" spans="1:33" ht="13.5" customHeight="1">
      <c r="A252" s="105"/>
      <c r="B252" s="105"/>
      <c r="C252" s="105"/>
      <c r="D252" s="451"/>
      <c r="E252" s="105"/>
      <c r="F252" s="105"/>
      <c r="G252" s="105"/>
      <c r="H252" s="105"/>
      <c r="I252" s="105"/>
      <c r="J252" s="105"/>
      <c r="K252" s="105"/>
      <c r="L252" s="105"/>
      <c r="M252" s="451"/>
      <c r="N252" s="451"/>
      <c r="O252" s="105"/>
      <c r="P252" s="104"/>
      <c r="Q252" s="105"/>
      <c r="R252" s="105"/>
      <c r="S252" s="105"/>
      <c r="T252" s="105"/>
      <c r="U252" s="452"/>
      <c r="V252" s="453"/>
      <c r="W252" s="451"/>
      <c r="X252" s="451"/>
      <c r="Y252" s="104"/>
      <c r="Z252" s="105"/>
      <c r="AA252" s="105"/>
      <c r="AB252" s="105"/>
      <c r="AC252" s="104"/>
      <c r="AD252" s="104"/>
      <c r="AE252" s="104"/>
      <c r="AF252" s="106"/>
      <c r="AG252" s="107"/>
    </row>
    <row r="253" spans="1:33" ht="13.5" customHeight="1">
      <c r="A253" s="105"/>
      <c r="B253" s="105"/>
      <c r="C253" s="105"/>
      <c r="D253" s="451"/>
      <c r="E253" s="105"/>
      <c r="F253" s="105"/>
      <c r="G253" s="105"/>
      <c r="H253" s="105"/>
      <c r="I253" s="105"/>
      <c r="J253" s="105"/>
      <c r="K253" s="105"/>
      <c r="L253" s="105"/>
      <c r="M253" s="451"/>
      <c r="N253" s="451"/>
      <c r="O253" s="105"/>
      <c r="P253" s="104"/>
      <c r="Q253" s="105"/>
      <c r="R253" s="105"/>
      <c r="S253" s="105"/>
      <c r="T253" s="105"/>
      <c r="U253" s="452"/>
      <c r="V253" s="453"/>
      <c r="W253" s="451"/>
      <c r="X253" s="451"/>
      <c r="Y253" s="104"/>
      <c r="Z253" s="105"/>
      <c r="AA253" s="105"/>
      <c r="AB253" s="105"/>
      <c r="AC253" s="104"/>
      <c r="AD253" s="104"/>
      <c r="AE253" s="104"/>
      <c r="AF253" s="106"/>
      <c r="AG253" s="107"/>
    </row>
    <row r="254" spans="1:33" ht="13.5" customHeight="1">
      <c r="A254" s="105"/>
      <c r="B254" s="105"/>
      <c r="C254" s="105"/>
      <c r="D254" s="451"/>
      <c r="E254" s="105"/>
      <c r="F254" s="105"/>
      <c r="G254" s="105"/>
      <c r="H254" s="105"/>
      <c r="I254" s="105"/>
      <c r="J254" s="105"/>
      <c r="K254" s="105"/>
      <c r="L254" s="105"/>
      <c r="M254" s="451"/>
      <c r="N254" s="451"/>
      <c r="O254" s="105"/>
      <c r="P254" s="104"/>
      <c r="Q254" s="105"/>
      <c r="R254" s="105"/>
      <c r="S254" s="105"/>
      <c r="T254" s="105"/>
      <c r="U254" s="452"/>
      <c r="V254" s="453"/>
      <c r="W254" s="451"/>
      <c r="X254" s="451"/>
      <c r="Y254" s="104"/>
      <c r="Z254" s="105"/>
      <c r="AA254" s="105"/>
      <c r="AB254" s="105"/>
      <c r="AC254" s="104"/>
      <c r="AD254" s="104"/>
      <c r="AE254" s="104"/>
      <c r="AF254" s="106"/>
      <c r="AG254" s="107"/>
    </row>
    <row r="255" spans="1:33" ht="13.5" customHeight="1">
      <c r="A255" s="105"/>
      <c r="B255" s="105"/>
      <c r="C255" s="105"/>
      <c r="D255" s="451"/>
      <c r="E255" s="105"/>
      <c r="F255" s="105"/>
      <c r="G255" s="105"/>
      <c r="H255" s="105"/>
      <c r="I255" s="105"/>
      <c r="J255" s="105"/>
      <c r="K255" s="105"/>
      <c r="L255" s="105"/>
      <c r="M255" s="451"/>
      <c r="N255" s="451"/>
      <c r="O255" s="105"/>
      <c r="P255" s="104"/>
      <c r="Q255" s="105"/>
      <c r="R255" s="105"/>
      <c r="S255" s="105"/>
      <c r="T255" s="105"/>
      <c r="U255" s="452"/>
      <c r="V255" s="453"/>
      <c r="W255" s="451"/>
      <c r="X255" s="451"/>
      <c r="Y255" s="104"/>
      <c r="Z255" s="105"/>
      <c r="AA255" s="105"/>
      <c r="AB255" s="105"/>
      <c r="AC255" s="104"/>
      <c r="AD255" s="104"/>
      <c r="AE255" s="104"/>
      <c r="AF255" s="106"/>
      <c r="AG255" s="107"/>
    </row>
    <row r="256" spans="1:33" ht="13.5" customHeight="1">
      <c r="A256" s="105"/>
      <c r="B256" s="105"/>
      <c r="C256" s="105"/>
      <c r="D256" s="451"/>
      <c r="E256" s="105"/>
      <c r="F256" s="105"/>
      <c r="G256" s="105"/>
      <c r="H256" s="105"/>
      <c r="I256" s="105"/>
      <c r="J256" s="105"/>
      <c r="K256" s="105"/>
      <c r="L256" s="105"/>
      <c r="M256" s="451"/>
      <c r="N256" s="451"/>
      <c r="O256" s="105"/>
      <c r="P256" s="104"/>
      <c r="Q256" s="105"/>
      <c r="R256" s="105"/>
      <c r="S256" s="105"/>
      <c r="T256" s="105"/>
      <c r="U256" s="452"/>
      <c r="V256" s="453"/>
      <c r="W256" s="451"/>
      <c r="X256" s="451"/>
      <c r="Y256" s="104"/>
      <c r="Z256" s="105"/>
      <c r="AA256" s="105"/>
      <c r="AB256" s="105"/>
      <c r="AC256" s="104"/>
      <c r="AD256" s="104"/>
      <c r="AE256" s="104"/>
      <c r="AF256" s="106"/>
      <c r="AG256" s="107"/>
    </row>
    <row r="257" spans="1:33" ht="13.5" customHeight="1">
      <c r="A257" s="105"/>
      <c r="B257" s="105"/>
      <c r="C257" s="105"/>
      <c r="D257" s="451"/>
      <c r="E257" s="105"/>
      <c r="F257" s="105"/>
      <c r="G257" s="105"/>
      <c r="H257" s="105"/>
      <c r="I257" s="105"/>
      <c r="J257" s="105"/>
      <c r="K257" s="105"/>
      <c r="L257" s="105"/>
      <c r="M257" s="451"/>
      <c r="N257" s="451"/>
      <c r="O257" s="105"/>
      <c r="P257" s="104"/>
      <c r="Q257" s="105"/>
      <c r="R257" s="105"/>
      <c r="S257" s="105"/>
      <c r="T257" s="105"/>
      <c r="U257" s="452"/>
      <c r="V257" s="453"/>
      <c r="W257" s="451"/>
      <c r="X257" s="451"/>
      <c r="Y257" s="104"/>
      <c r="Z257" s="105"/>
      <c r="AA257" s="105"/>
      <c r="AB257" s="105"/>
      <c r="AC257" s="104"/>
      <c r="AD257" s="104"/>
      <c r="AE257" s="104"/>
      <c r="AF257" s="106"/>
      <c r="AG257" s="107"/>
    </row>
    <row r="258" spans="1:33" ht="13.5" customHeight="1">
      <c r="A258" s="105"/>
      <c r="B258" s="105"/>
      <c r="C258" s="105"/>
      <c r="D258" s="451"/>
      <c r="E258" s="105"/>
      <c r="F258" s="105"/>
      <c r="G258" s="105"/>
      <c r="H258" s="105"/>
      <c r="I258" s="105"/>
      <c r="J258" s="105"/>
      <c r="K258" s="105"/>
      <c r="L258" s="105"/>
      <c r="M258" s="451"/>
      <c r="N258" s="451"/>
      <c r="O258" s="105"/>
      <c r="P258" s="104"/>
      <c r="Q258" s="105"/>
      <c r="R258" s="105"/>
      <c r="S258" s="105"/>
      <c r="T258" s="105"/>
      <c r="U258" s="452"/>
      <c r="V258" s="453"/>
      <c r="W258" s="451"/>
      <c r="X258" s="451"/>
      <c r="Y258" s="104"/>
      <c r="Z258" s="105"/>
      <c r="AA258" s="105"/>
      <c r="AB258" s="105"/>
      <c r="AC258" s="104"/>
      <c r="AD258" s="104"/>
      <c r="AE258" s="104"/>
      <c r="AF258" s="106"/>
      <c r="AG258" s="107"/>
    </row>
    <row r="259" spans="1:33" ht="13.5" customHeight="1">
      <c r="A259" s="105"/>
      <c r="B259" s="105"/>
      <c r="C259" s="105"/>
      <c r="D259" s="451"/>
      <c r="E259" s="105"/>
      <c r="F259" s="105"/>
      <c r="G259" s="105"/>
      <c r="H259" s="105"/>
      <c r="I259" s="105"/>
      <c r="J259" s="105"/>
      <c r="K259" s="105"/>
      <c r="L259" s="105"/>
      <c r="M259" s="451"/>
      <c r="N259" s="451"/>
      <c r="O259" s="105"/>
      <c r="P259" s="104"/>
      <c r="Q259" s="105"/>
      <c r="R259" s="105"/>
      <c r="S259" s="105"/>
      <c r="T259" s="105"/>
      <c r="U259" s="452"/>
      <c r="V259" s="453"/>
      <c r="W259" s="451"/>
      <c r="X259" s="451"/>
      <c r="Y259" s="104"/>
      <c r="Z259" s="105"/>
      <c r="AA259" s="105"/>
      <c r="AB259" s="105"/>
      <c r="AC259" s="104"/>
      <c r="AD259" s="104"/>
      <c r="AE259" s="104"/>
      <c r="AF259" s="106"/>
      <c r="AG259" s="107"/>
    </row>
    <row r="260" spans="1:33" ht="13.5" customHeight="1">
      <c r="A260" s="105"/>
      <c r="B260" s="105"/>
      <c r="C260" s="105"/>
      <c r="D260" s="451"/>
      <c r="E260" s="105"/>
      <c r="F260" s="105"/>
      <c r="G260" s="105"/>
      <c r="H260" s="105"/>
      <c r="I260" s="105"/>
      <c r="J260" s="105"/>
      <c r="K260" s="105"/>
      <c r="L260" s="105"/>
      <c r="M260" s="451"/>
      <c r="N260" s="451"/>
      <c r="O260" s="105"/>
      <c r="P260" s="104"/>
      <c r="Q260" s="105"/>
      <c r="R260" s="105"/>
      <c r="S260" s="105"/>
      <c r="T260" s="105"/>
      <c r="U260" s="452"/>
      <c r="V260" s="453"/>
      <c r="W260" s="451"/>
      <c r="X260" s="451"/>
      <c r="Y260" s="104"/>
      <c r="Z260" s="105"/>
      <c r="AA260" s="105"/>
      <c r="AB260" s="105"/>
      <c r="AC260" s="104"/>
      <c r="AD260" s="104"/>
      <c r="AE260" s="104"/>
      <c r="AF260" s="106"/>
      <c r="AG260" s="107"/>
    </row>
    <row r="261" spans="1:33" ht="13.5" customHeight="1">
      <c r="A261" s="105"/>
      <c r="B261" s="105"/>
      <c r="C261" s="105"/>
      <c r="D261" s="451"/>
      <c r="E261" s="105"/>
      <c r="F261" s="105"/>
      <c r="G261" s="105"/>
      <c r="H261" s="105"/>
      <c r="I261" s="105"/>
      <c r="J261" s="105"/>
      <c r="K261" s="105"/>
      <c r="L261" s="105"/>
      <c r="M261" s="451"/>
      <c r="N261" s="451"/>
      <c r="O261" s="105"/>
      <c r="P261" s="104"/>
      <c r="Q261" s="105"/>
      <c r="R261" s="105"/>
      <c r="S261" s="105"/>
      <c r="T261" s="105"/>
      <c r="U261" s="452"/>
      <c r="V261" s="453"/>
      <c r="W261" s="451"/>
      <c r="X261" s="451"/>
      <c r="Y261" s="104"/>
      <c r="Z261" s="105"/>
      <c r="AA261" s="105"/>
      <c r="AB261" s="105"/>
      <c r="AC261" s="104"/>
      <c r="AD261" s="104"/>
      <c r="AE261" s="104"/>
      <c r="AF261" s="106"/>
      <c r="AG261" s="107"/>
    </row>
    <row r="262" spans="1:33" ht="13.5" customHeight="1">
      <c r="A262" s="105"/>
      <c r="B262" s="105"/>
      <c r="C262" s="105"/>
      <c r="D262" s="451"/>
      <c r="E262" s="105"/>
      <c r="F262" s="105"/>
      <c r="G262" s="105"/>
      <c r="H262" s="105"/>
      <c r="I262" s="105"/>
      <c r="J262" s="105"/>
      <c r="K262" s="105"/>
      <c r="L262" s="105"/>
      <c r="M262" s="451"/>
      <c r="N262" s="451"/>
      <c r="O262" s="105"/>
      <c r="P262" s="104"/>
      <c r="Q262" s="105"/>
      <c r="R262" s="105"/>
      <c r="S262" s="105"/>
      <c r="T262" s="105"/>
      <c r="U262" s="452"/>
      <c r="V262" s="453"/>
      <c r="W262" s="451"/>
      <c r="X262" s="451"/>
      <c r="Y262" s="104"/>
      <c r="Z262" s="105"/>
      <c r="AA262" s="105"/>
      <c r="AB262" s="105"/>
      <c r="AC262" s="104"/>
      <c r="AD262" s="104"/>
      <c r="AE262" s="104"/>
      <c r="AF262" s="106"/>
      <c r="AG262" s="107"/>
    </row>
    <row r="263" spans="1:33" ht="13.5" customHeight="1">
      <c r="A263" s="105"/>
      <c r="B263" s="105"/>
      <c r="C263" s="105"/>
      <c r="D263" s="451"/>
      <c r="E263" s="105"/>
      <c r="F263" s="105"/>
      <c r="G263" s="105"/>
      <c r="H263" s="105"/>
      <c r="I263" s="105"/>
      <c r="J263" s="105"/>
      <c r="K263" s="105"/>
      <c r="L263" s="105"/>
      <c r="M263" s="451"/>
      <c r="N263" s="451"/>
      <c r="O263" s="105"/>
      <c r="P263" s="104"/>
      <c r="Q263" s="105"/>
      <c r="R263" s="105"/>
      <c r="S263" s="105"/>
      <c r="T263" s="105"/>
      <c r="U263" s="452"/>
      <c r="V263" s="453"/>
      <c r="W263" s="451"/>
      <c r="X263" s="451"/>
      <c r="Y263" s="104"/>
      <c r="Z263" s="105"/>
      <c r="AA263" s="105"/>
      <c r="AB263" s="105"/>
      <c r="AC263" s="104"/>
      <c r="AD263" s="104"/>
      <c r="AE263" s="104"/>
      <c r="AF263" s="106"/>
      <c r="AG263" s="107"/>
    </row>
    <row r="264" spans="1:33" ht="13.5" customHeight="1">
      <c r="A264" s="105"/>
      <c r="B264" s="105"/>
      <c r="C264" s="105"/>
      <c r="D264" s="451"/>
      <c r="E264" s="105"/>
      <c r="F264" s="105"/>
      <c r="G264" s="105"/>
      <c r="H264" s="105"/>
      <c r="I264" s="105"/>
      <c r="J264" s="105"/>
      <c r="K264" s="105"/>
      <c r="L264" s="105"/>
      <c r="M264" s="451"/>
      <c r="N264" s="451"/>
      <c r="O264" s="105"/>
      <c r="P264" s="104"/>
      <c r="Q264" s="105"/>
      <c r="R264" s="105"/>
      <c r="S264" s="105"/>
      <c r="T264" s="105"/>
      <c r="U264" s="452"/>
      <c r="V264" s="453"/>
      <c r="W264" s="451"/>
      <c r="X264" s="451"/>
      <c r="Y264" s="104"/>
      <c r="Z264" s="105"/>
      <c r="AA264" s="105"/>
      <c r="AB264" s="105"/>
      <c r="AC264" s="104"/>
      <c r="AD264" s="104"/>
      <c r="AE264" s="104"/>
      <c r="AF264" s="106"/>
      <c r="AG264" s="107"/>
    </row>
    <row r="265" spans="1:33" ht="13.5" customHeight="1">
      <c r="A265" s="105"/>
      <c r="B265" s="105"/>
      <c r="C265" s="105"/>
      <c r="D265" s="451"/>
      <c r="E265" s="105"/>
      <c r="F265" s="105"/>
      <c r="G265" s="105"/>
      <c r="H265" s="105"/>
      <c r="I265" s="105"/>
      <c r="J265" s="105"/>
      <c r="K265" s="105"/>
      <c r="L265" s="105"/>
      <c r="M265" s="451"/>
      <c r="N265" s="451"/>
      <c r="O265" s="105"/>
      <c r="P265" s="104"/>
      <c r="Q265" s="105"/>
      <c r="R265" s="105"/>
      <c r="S265" s="105"/>
      <c r="T265" s="105"/>
      <c r="U265" s="452"/>
      <c r="V265" s="453"/>
      <c r="W265" s="451"/>
      <c r="X265" s="451"/>
      <c r="Y265" s="104"/>
      <c r="Z265" s="105"/>
      <c r="AA265" s="105"/>
      <c r="AB265" s="105"/>
      <c r="AC265" s="104"/>
      <c r="AD265" s="104"/>
      <c r="AE265" s="104"/>
      <c r="AF265" s="106"/>
      <c r="AG265" s="107"/>
    </row>
    <row r="266" spans="1:33" ht="13.5" customHeight="1">
      <c r="A266" s="105"/>
      <c r="B266" s="105"/>
      <c r="C266" s="105"/>
      <c r="D266" s="451"/>
      <c r="E266" s="105"/>
      <c r="F266" s="105"/>
      <c r="G266" s="105"/>
      <c r="H266" s="105"/>
      <c r="I266" s="105"/>
      <c r="J266" s="105"/>
      <c r="K266" s="105"/>
      <c r="L266" s="105"/>
      <c r="M266" s="451"/>
      <c r="N266" s="451"/>
      <c r="O266" s="105"/>
      <c r="P266" s="104"/>
      <c r="Q266" s="105"/>
      <c r="R266" s="105"/>
      <c r="S266" s="105"/>
      <c r="T266" s="105"/>
      <c r="U266" s="452"/>
      <c r="V266" s="453"/>
      <c r="W266" s="451"/>
      <c r="X266" s="451"/>
      <c r="Y266" s="104"/>
      <c r="Z266" s="105"/>
      <c r="AA266" s="105"/>
      <c r="AB266" s="105"/>
      <c r="AC266" s="104"/>
      <c r="AD266" s="104"/>
      <c r="AE266" s="104"/>
      <c r="AF266" s="106"/>
      <c r="AG266" s="107"/>
    </row>
    <row r="267" spans="1:33" ht="13.5" customHeight="1">
      <c r="A267" s="105"/>
      <c r="B267" s="105"/>
      <c r="C267" s="105"/>
      <c r="D267" s="451"/>
      <c r="E267" s="105"/>
      <c r="F267" s="105"/>
      <c r="G267" s="105"/>
      <c r="H267" s="105"/>
      <c r="I267" s="105"/>
      <c r="J267" s="105"/>
      <c r="K267" s="105"/>
      <c r="L267" s="105"/>
      <c r="M267" s="451"/>
      <c r="N267" s="451"/>
      <c r="O267" s="105"/>
      <c r="P267" s="104"/>
      <c r="Q267" s="105"/>
      <c r="R267" s="105"/>
      <c r="S267" s="105"/>
      <c r="T267" s="105"/>
      <c r="U267" s="452"/>
      <c r="V267" s="453"/>
      <c r="W267" s="451"/>
      <c r="X267" s="451"/>
      <c r="Y267" s="104"/>
      <c r="Z267" s="105"/>
      <c r="AA267" s="105"/>
      <c r="AB267" s="105"/>
      <c r="AC267" s="104"/>
      <c r="AD267" s="104"/>
      <c r="AE267" s="104"/>
      <c r="AF267" s="106"/>
      <c r="AG267" s="107"/>
    </row>
    <row r="268" spans="1:33" ht="13.5" customHeight="1">
      <c r="A268" s="105"/>
      <c r="B268" s="105"/>
      <c r="C268" s="105"/>
      <c r="D268" s="451"/>
      <c r="E268" s="105"/>
      <c r="F268" s="105"/>
      <c r="G268" s="105"/>
      <c r="H268" s="105"/>
      <c r="I268" s="105"/>
      <c r="J268" s="105"/>
      <c r="K268" s="105"/>
      <c r="L268" s="105"/>
      <c r="M268" s="451"/>
      <c r="N268" s="451"/>
      <c r="O268" s="105"/>
      <c r="P268" s="104"/>
      <c r="Q268" s="105"/>
      <c r="R268" s="105"/>
      <c r="S268" s="105"/>
      <c r="T268" s="105"/>
      <c r="U268" s="452"/>
      <c r="V268" s="453"/>
      <c r="W268" s="451"/>
      <c r="X268" s="451"/>
      <c r="Y268" s="104"/>
      <c r="Z268" s="105"/>
      <c r="AA268" s="105"/>
      <c r="AB268" s="105"/>
      <c r="AC268" s="104"/>
      <c r="AD268" s="104"/>
      <c r="AE268" s="104"/>
      <c r="AF268" s="106"/>
      <c r="AG268" s="107"/>
    </row>
    <row r="269" spans="1:33" ht="13.5" customHeight="1">
      <c r="A269" s="105"/>
      <c r="B269" s="105"/>
      <c r="C269" s="105"/>
      <c r="D269" s="451"/>
      <c r="E269" s="105"/>
      <c r="F269" s="105"/>
      <c r="G269" s="105"/>
      <c r="H269" s="105"/>
      <c r="I269" s="105"/>
      <c r="J269" s="105"/>
      <c r="K269" s="105"/>
      <c r="L269" s="105"/>
      <c r="M269" s="451"/>
      <c r="N269" s="451"/>
      <c r="O269" s="105"/>
      <c r="P269" s="104"/>
      <c r="Q269" s="105"/>
      <c r="R269" s="105"/>
      <c r="S269" s="105"/>
      <c r="T269" s="105"/>
      <c r="U269" s="452"/>
      <c r="V269" s="453"/>
      <c r="W269" s="451"/>
      <c r="X269" s="451"/>
      <c r="Y269" s="104"/>
      <c r="Z269" s="105"/>
      <c r="AA269" s="105"/>
      <c r="AB269" s="105"/>
      <c r="AC269" s="104"/>
      <c r="AD269" s="104"/>
      <c r="AE269" s="104"/>
      <c r="AF269" s="106"/>
      <c r="AG269" s="107"/>
    </row>
    <row r="270" spans="1:33" ht="13.5" customHeight="1">
      <c r="A270" s="105"/>
      <c r="B270" s="105"/>
      <c r="C270" s="105"/>
      <c r="D270" s="451"/>
      <c r="E270" s="105"/>
      <c r="F270" s="105"/>
      <c r="G270" s="105"/>
      <c r="H270" s="105"/>
      <c r="I270" s="105"/>
      <c r="J270" s="105"/>
      <c r="K270" s="105"/>
      <c r="L270" s="105"/>
      <c r="M270" s="451"/>
      <c r="N270" s="451"/>
      <c r="O270" s="105"/>
      <c r="P270" s="104"/>
      <c r="Q270" s="105"/>
      <c r="R270" s="105"/>
      <c r="S270" s="105"/>
      <c r="T270" s="105"/>
      <c r="U270" s="452"/>
      <c r="V270" s="453"/>
      <c r="W270" s="451"/>
      <c r="X270" s="451"/>
      <c r="Y270" s="104"/>
      <c r="Z270" s="105"/>
      <c r="AA270" s="105"/>
      <c r="AB270" s="105"/>
      <c r="AC270" s="104"/>
      <c r="AD270" s="104"/>
      <c r="AE270" s="104"/>
      <c r="AF270" s="106"/>
      <c r="AG270" s="107"/>
    </row>
    <row r="271" spans="1:33" ht="13.5" customHeight="1">
      <c r="A271" s="105"/>
      <c r="B271" s="105"/>
      <c r="C271" s="105"/>
      <c r="D271" s="451"/>
      <c r="E271" s="105"/>
      <c r="F271" s="105"/>
      <c r="G271" s="105"/>
      <c r="H271" s="105"/>
      <c r="I271" s="105"/>
      <c r="J271" s="105"/>
      <c r="K271" s="105"/>
      <c r="L271" s="105"/>
      <c r="M271" s="451"/>
      <c r="N271" s="451"/>
      <c r="O271" s="105"/>
      <c r="P271" s="104"/>
      <c r="Q271" s="105"/>
      <c r="R271" s="105"/>
      <c r="S271" s="105"/>
      <c r="T271" s="105"/>
      <c r="U271" s="452"/>
      <c r="V271" s="453"/>
      <c r="W271" s="451"/>
      <c r="X271" s="451"/>
      <c r="Y271" s="104"/>
      <c r="Z271" s="105"/>
      <c r="AA271" s="105"/>
      <c r="AB271" s="105"/>
      <c r="AC271" s="104"/>
      <c r="AD271" s="104"/>
      <c r="AE271" s="104"/>
      <c r="AF271" s="106"/>
      <c r="AG271" s="107"/>
    </row>
    <row r="272" spans="1:33" ht="13.5" customHeight="1">
      <c r="A272" s="105"/>
      <c r="B272" s="105"/>
      <c r="C272" s="105"/>
      <c r="D272" s="451"/>
      <c r="E272" s="105"/>
      <c r="F272" s="105"/>
      <c r="G272" s="105"/>
      <c r="H272" s="105"/>
      <c r="I272" s="105"/>
      <c r="J272" s="105"/>
      <c r="K272" s="105"/>
      <c r="L272" s="105"/>
      <c r="M272" s="451"/>
      <c r="N272" s="451"/>
      <c r="O272" s="105"/>
      <c r="P272" s="104"/>
      <c r="Q272" s="105"/>
      <c r="R272" s="105"/>
      <c r="S272" s="105"/>
      <c r="T272" s="105"/>
      <c r="U272" s="452"/>
      <c r="V272" s="453"/>
      <c r="W272" s="451"/>
      <c r="X272" s="451"/>
      <c r="Y272" s="104"/>
      <c r="Z272" s="105"/>
      <c r="AA272" s="105"/>
      <c r="AB272" s="105"/>
      <c r="AC272" s="104"/>
      <c r="AD272" s="104"/>
      <c r="AE272" s="104"/>
      <c r="AF272" s="106"/>
      <c r="AG272" s="107"/>
    </row>
    <row r="273" spans="1:33" ht="13.5" customHeight="1">
      <c r="A273" s="105"/>
      <c r="B273" s="105"/>
      <c r="C273" s="105"/>
      <c r="D273" s="451"/>
      <c r="E273" s="105"/>
      <c r="F273" s="105"/>
      <c r="G273" s="105"/>
      <c r="H273" s="105"/>
      <c r="I273" s="105"/>
      <c r="J273" s="105"/>
      <c r="K273" s="105"/>
      <c r="L273" s="105"/>
      <c r="M273" s="451"/>
      <c r="N273" s="451"/>
      <c r="O273" s="105"/>
      <c r="P273" s="104"/>
      <c r="Q273" s="105"/>
      <c r="R273" s="105"/>
      <c r="S273" s="105"/>
      <c r="T273" s="105"/>
      <c r="U273" s="452"/>
      <c r="V273" s="453"/>
      <c r="W273" s="451"/>
      <c r="X273" s="451"/>
      <c r="Y273" s="104"/>
      <c r="Z273" s="105"/>
      <c r="AA273" s="105"/>
      <c r="AB273" s="105"/>
      <c r="AC273" s="104"/>
      <c r="AD273" s="104"/>
      <c r="AE273" s="104"/>
      <c r="AF273" s="106"/>
      <c r="AG273" s="107"/>
    </row>
    <row r="274" spans="1:33" ht="13.5" customHeight="1">
      <c r="A274" s="105"/>
      <c r="B274" s="105"/>
      <c r="C274" s="105"/>
      <c r="D274" s="451"/>
      <c r="E274" s="105"/>
      <c r="F274" s="105"/>
      <c r="G274" s="105"/>
      <c r="H274" s="105"/>
      <c r="I274" s="105"/>
      <c r="J274" s="105"/>
      <c r="K274" s="105"/>
      <c r="L274" s="105"/>
      <c r="M274" s="451"/>
      <c r="N274" s="451"/>
      <c r="O274" s="105"/>
      <c r="P274" s="104"/>
      <c r="Q274" s="105"/>
      <c r="R274" s="105"/>
      <c r="S274" s="105"/>
      <c r="T274" s="105"/>
      <c r="U274" s="452"/>
      <c r="V274" s="453"/>
      <c r="W274" s="451"/>
      <c r="X274" s="451"/>
      <c r="Y274" s="104"/>
      <c r="Z274" s="105"/>
      <c r="AA274" s="105"/>
      <c r="AB274" s="105"/>
      <c r="AC274" s="104"/>
      <c r="AD274" s="104"/>
      <c r="AE274" s="104"/>
      <c r="AF274" s="106"/>
      <c r="AG274" s="107"/>
    </row>
    <row r="275" spans="1:33" ht="13.5" customHeight="1">
      <c r="A275" s="105"/>
      <c r="B275" s="105"/>
      <c r="C275" s="105"/>
      <c r="D275" s="451"/>
      <c r="E275" s="105"/>
      <c r="F275" s="105"/>
      <c r="G275" s="105"/>
      <c r="H275" s="105"/>
      <c r="I275" s="105"/>
      <c r="J275" s="105"/>
      <c r="K275" s="105"/>
      <c r="L275" s="105"/>
      <c r="M275" s="451"/>
      <c r="N275" s="451"/>
      <c r="O275" s="105"/>
      <c r="P275" s="104"/>
      <c r="Q275" s="105"/>
      <c r="R275" s="105"/>
      <c r="S275" s="105"/>
      <c r="T275" s="105"/>
      <c r="U275" s="452"/>
      <c r="V275" s="453"/>
      <c r="W275" s="451"/>
      <c r="X275" s="451"/>
      <c r="Y275" s="104"/>
      <c r="Z275" s="105"/>
      <c r="AA275" s="105"/>
      <c r="AB275" s="105"/>
      <c r="AC275" s="104"/>
      <c r="AD275" s="104"/>
      <c r="AE275" s="104"/>
      <c r="AF275" s="106"/>
      <c r="AG275" s="107"/>
    </row>
    <row r="276" spans="1:33" ht="13.5" customHeight="1">
      <c r="A276" s="105"/>
      <c r="B276" s="105"/>
      <c r="C276" s="105"/>
      <c r="D276" s="451"/>
      <c r="E276" s="105"/>
      <c r="F276" s="105"/>
      <c r="G276" s="105"/>
      <c r="H276" s="105"/>
      <c r="I276" s="105"/>
      <c r="J276" s="105"/>
      <c r="K276" s="105"/>
      <c r="L276" s="105"/>
      <c r="M276" s="451"/>
      <c r="N276" s="451"/>
      <c r="O276" s="105"/>
      <c r="P276" s="104"/>
      <c r="Q276" s="105"/>
      <c r="R276" s="105"/>
      <c r="S276" s="105"/>
      <c r="T276" s="105"/>
      <c r="U276" s="452"/>
      <c r="V276" s="453"/>
      <c r="W276" s="451"/>
      <c r="X276" s="451"/>
      <c r="Y276" s="104"/>
      <c r="Z276" s="105"/>
      <c r="AA276" s="105"/>
      <c r="AB276" s="105"/>
      <c r="AC276" s="104"/>
      <c r="AD276" s="104"/>
      <c r="AE276" s="104"/>
      <c r="AF276" s="106"/>
      <c r="AG276" s="107"/>
    </row>
    <row r="277" spans="1:33" ht="13.5" customHeight="1">
      <c r="A277" s="105"/>
      <c r="B277" s="105"/>
      <c r="C277" s="105"/>
      <c r="D277" s="451"/>
      <c r="E277" s="105"/>
      <c r="F277" s="105"/>
      <c r="G277" s="105"/>
      <c r="H277" s="105"/>
      <c r="I277" s="105"/>
      <c r="J277" s="105"/>
      <c r="K277" s="105"/>
      <c r="L277" s="105"/>
      <c r="M277" s="451"/>
      <c r="N277" s="451"/>
      <c r="O277" s="105"/>
      <c r="P277" s="104"/>
      <c r="Q277" s="105"/>
      <c r="R277" s="105"/>
      <c r="S277" s="105"/>
      <c r="T277" s="105"/>
      <c r="U277" s="452"/>
      <c r="V277" s="453"/>
      <c r="W277" s="451"/>
      <c r="X277" s="451"/>
      <c r="Y277" s="104"/>
      <c r="Z277" s="105"/>
      <c r="AA277" s="105"/>
      <c r="AB277" s="105"/>
      <c r="AC277" s="104"/>
      <c r="AD277" s="104"/>
      <c r="AE277" s="104"/>
      <c r="AF277" s="106"/>
      <c r="AG277" s="107"/>
    </row>
    <row r="278" spans="1:33" ht="13.5" customHeight="1">
      <c r="A278" s="105"/>
      <c r="B278" s="105"/>
      <c r="C278" s="105"/>
      <c r="D278" s="451"/>
      <c r="E278" s="105"/>
      <c r="F278" s="105"/>
      <c r="G278" s="105"/>
      <c r="H278" s="105"/>
      <c r="I278" s="105"/>
      <c r="J278" s="105"/>
      <c r="K278" s="105"/>
      <c r="L278" s="105"/>
      <c r="M278" s="451"/>
      <c r="N278" s="451"/>
      <c r="O278" s="105"/>
      <c r="P278" s="104"/>
      <c r="Q278" s="105"/>
      <c r="R278" s="105"/>
      <c r="S278" s="105"/>
      <c r="T278" s="105"/>
      <c r="U278" s="452"/>
      <c r="V278" s="453"/>
      <c r="W278" s="451"/>
      <c r="X278" s="451"/>
      <c r="Y278" s="104"/>
      <c r="Z278" s="105"/>
      <c r="AA278" s="105"/>
      <c r="AB278" s="105"/>
      <c r="AC278" s="104"/>
      <c r="AD278" s="104"/>
      <c r="AE278" s="104"/>
      <c r="AF278" s="106"/>
      <c r="AG278" s="107"/>
    </row>
    <row r="279" spans="1:33" ht="13.5" customHeight="1">
      <c r="A279" s="105"/>
      <c r="B279" s="105"/>
      <c r="C279" s="105"/>
      <c r="D279" s="451"/>
      <c r="E279" s="105"/>
      <c r="F279" s="105"/>
      <c r="G279" s="105"/>
      <c r="H279" s="105"/>
      <c r="I279" s="105"/>
      <c r="J279" s="105"/>
      <c r="K279" s="105"/>
      <c r="L279" s="105"/>
      <c r="M279" s="451"/>
      <c r="N279" s="451"/>
      <c r="O279" s="105"/>
      <c r="P279" s="104"/>
      <c r="Q279" s="105"/>
      <c r="R279" s="105"/>
      <c r="S279" s="105"/>
      <c r="T279" s="105"/>
      <c r="U279" s="452"/>
      <c r="V279" s="453"/>
      <c r="W279" s="451"/>
      <c r="X279" s="451"/>
      <c r="Y279" s="104"/>
      <c r="Z279" s="105"/>
      <c r="AA279" s="105"/>
      <c r="AB279" s="105"/>
      <c r="AC279" s="104"/>
      <c r="AD279" s="104"/>
      <c r="AE279" s="104"/>
      <c r="AF279" s="106"/>
      <c r="AG279" s="107"/>
    </row>
    <row r="280" spans="1:33" ht="13.5" customHeight="1">
      <c r="A280" s="105"/>
      <c r="B280" s="105"/>
      <c r="C280" s="105"/>
      <c r="D280" s="451"/>
      <c r="E280" s="105"/>
      <c r="F280" s="105"/>
      <c r="G280" s="105"/>
      <c r="H280" s="105"/>
      <c r="I280" s="105"/>
      <c r="J280" s="105"/>
      <c r="K280" s="105"/>
      <c r="L280" s="105"/>
      <c r="M280" s="451"/>
      <c r="N280" s="451"/>
      <c r="O280" s="105"/>
      <c r="P280" s="104"/>
      <c r="Q280" s="105"/>
      <c r="R280" s="105"/>
      <c r="S280" s="105"/>
      <c r="T280" s="105"/>
      <c r="U280" s="452"/>
      <c r="V280" s="453"/>
      <c r="W280" s="451"/>
      <c r="X280" s="451"/>
      <c r="Y280" s="104"/>
      <c r="Z280" s="105"/>
      <c r="AA280" s="105"/>
      <c r="AB280" s="105"/>
      <c r="AC280" s="104"/>
      <c r="AD280" s="104"/>
      <c r="AE280" s="104"/>
      <c r="AF280" s="106"/>
      <c r="AG280" s="107"/>
    </row>
    <row r="281" spans="1:33" ht="13.5" customHeight="1">
      <c r="A281" s="105"/>
      <c r="B281" s="105"/>
      <c r="C281" s="105"/>
      <c r="D281" s="451"/>
      <c r="E281" s="105"/>
      <c r="F281" s="105"/>
      <c r="G281" s="105"/>
      <c r="H281" s="105"/>
      <c r="I281" s="105"/>
      <c r="J281" s="105"/>
      <c r="K281" s="105"/>
      <c r="L281" s="105"/>
      <c r="M281" s="451"/>
      <c r="N281" s="451"/>
      <c r="O281" s="105"/>
      <c r="P281" s="104"/>
      <c r="Q281" s="105"/>
      <c r="R281" s="105"/>
      <c r="S281" s="105"/>
      <c r="T281" s="105"/>
      <c r="U281" s="452"/>
      <c r="V281" s="453"/>
      <c r="W281" s="451"/>
      <c r="X281" s="451"/>
      <c r="Y281" s="104"/>
      <c r="Z281" s="105"/>
      <c r="AA281" s="105"/>
      <c r="AB281" s="105"/>
      <c r="AC281" s="104"/>
      <c r="AD281" s="104"/>
      <c r="AE281" s="104"/>
      <c r="AF281" s="106"/>
      <c r="AG281" s="107"/>
    </row>
    <row r="282" spans="1:33" ht="13.5" customHeight="1">
      <c r="A282" s="105"/>
      <c r="B282" s="105"/>
      <c r="C282" s="105"/>
      <c r="D282" s="451"/>
      <c r="E282" s="105"/>
      <c r="F282" s="105"/>
      <c r="G282" s="105"/>
      <c r="H282" s="105"/>
      <c r="I282" s="105"/>
      <c r="J282" s="105"/>
      <c r="K282" s="105"/>
      <c r="L282" s="105"/>
      <c r="M282" s="451"/>
      <c r="N282" s="451"/>
      <c r="O282" s="105"/>
      <c r="P282" s="104"/>
      <c r="Q282" s="105"/>
      <c r="R282" s="105"/>
      <c r="S282" s="105"/>
      <c r="T282" s="105"/>
      <c r="U282" s="452"/>
      <c r="V282" s="453"/>
      <c r="W282" s="451"/>
      <c r="X282" s="451"/>
      <c r="Y282" s="104"/>
      <c r="Z282" s="105"/>
      <c r="AA282" s="105"/>
      <c r="AB282" s="105"/>
      <c r="AC282" s="104"/>
      <c r="AD282" s="104"/>
      <c r="AE282" s="104"/>
      <c r="AF282" s="106"/>
      <c r="AG282" s="107"/>
    </row>
    <row r="283" spans="1:33" ht="13.5" customHeight="1">
      <c r="A283" s="105"/>
      <c r="B283" s="105"/>
      <c r="C283" s="105"/>
      <c r="D283" s="451"/>
      <c r="E283" s="105"/>
      <c r="F283" s="105"/>
      <c r="G283" s="105"/>
      <c r="H283" s="105"/>
      <c r="I283" s="105"/>
      <c r="J283" s="105"/>
      <c r="K283" s="105"/>
      <c r="L283" s="105"/>
      <c r="M283" s="451"/>
      <c r="N283" s="451"/>
      <c r="O283" s="105"/>
      <c r="P283" s="104"/>
      <c r="Q283" s="105"/>
      <c r="R283" s="105"/>
      <c r="S283" s="105"/>
      <c r="T283" s="105"/>
      <c r="U283" s="452"/>
      <c r="V283" s="453"/>
      <c r="W283" s="451"/>
      <c r="X283" s="451"/>
      <c r="Y283" s="104"/>
      <c r="Z283" s="105"/>
      <c r="AA283" s="105"/>
      <c r="AB283" s="105"/>
      <c r="AC283" s="104"/>
      <c r="AD283" s="104"/>
      <c r="AE283" s="104"/>
      <c r="AF283" s="106"/>
      <c r="AG283" s="107"/>
    </row>
    <row r="284" spans="1:33" ht="13.5" customHeight="1">
      <c r="A284" s="105"/>
      <c r="B284" s="105"/>
      <c r="C284" s="105"/>
      <c r="D284" s="451"/>
      <c r="E284" s="105"/>
      <c r="F284" s="105"/>
      <c r="G284" s="105"/>
      <c r="H284" s="105"/>
      <c r="I284" s="105"/>
      <c r="J284" s="105"/>
      <c r="K284" s="105"/>
      <c r="L284" s="105"/>
      <c r="M284" s="451"/>
      <c r="N284" s="451"/>
      <c r="O284" s="105"/>
      <c r="P284" s="104"/>
      <c r="Q284" s="105"/>
      <c r="R284" s="105"/>
      <c r="S284" s="105"/>
      <c r="T284" s="105"/>
      <c r="U284" s="452"/>
      <c r="V284" s="453"/>
      <c r="W284" s="451"/>
      <c r="X284" s="451"/>
      <c r="Y284" s="104"/>
      <c r="Z284" s="105"/>
      <c r="AA284" s="105"/>
      <c r="AB284" s="105"/>
      <c r="AC284" s="104"/>
      <c r="AD284" s="104"/>
      <c r="AE284" s="104"/>
      <c r="AF284" s="106"/>
      <c r="AG284" s="107"/>
    </row>
    <row r="285" spans="1:33" ht="13.5" customHeight="1">
      <c r="A285" s="105"/>
      <c r="B285" s="105"/>
      <c r="C285" s="105"/>
      <c r="D285" s="451"/>
      <c r="E285" s="105"/>
      <c r="F285" s="105"/>
      <c r="G285" s="105"/>
      <c r="H285" s="105"/>
      <c r="I285" s="105"/>
      <c r="J285" s="105"/>
      <c r="K285" s="105"/>
      <c r="L285" s="105"/>
      <c r="M285" s="451"/>
      <c r="N285" s="451"/>
      <c r="O285" s="105"/>
      <c r="P285" s="104"/>
      <c r="Q285" s="105"/>
      <c r="R285" s="105"/>
      <c r="S285" s="105"/>
      <c r="T285" s="105"/>
      <c r="U285" s="452"/>
      <c r="V285" s="453"/>
      <c r="W285" s="451"/>
      <c r="X285" s="451"/>
      <c r="Y285" s="104"/>
      <c r="Z285" s="105"/>
      <c r="AA285" s="105"/>
      <c r="AB285" s="105"/>
      <c r="AC285" s="104"/>
      <c r="AD285" s="104"/>
      <c r="AE285" s="104"/>
      <c r="AF285" s="106"/>
      <c r="AG285" s="107"/>
    </row>
    <row r="286" spans="1:33" ht="13.5" customHeight="1">
      <c r="A286" s="105"/>
      <c r="B286" s="105"/>
      <c r="C286" s="105"/>
      <c r="D286" s="451"/>
      <c r="E286" s="105"/>
      <c r="F286" s="105"/>
      <c r="G286" s="105"/>
      <c r="H286" s="105"/>
      <c r="I286" s="105"/>
      <c r="J286" s="105"/>
      <c r="K286" s="105"/>
      <c r="L286" s="105"/>
      <c r="M286" s="451"/>
      <c r="N286" s="451"/>
      <c r="O286" s="105"/>
      <c r="P286" s="104"/>
      <c r="Q286" s="105"/>
      <c r="R286" s="105"/>
      <c r="S286" s="105"/>
      <c r="T286" s="105"/>
      <c r="U286" s="452"/>
      <c r="V286" s="453"/>
      <c r="W286" s="451"/>
      <c r="X286" s="451"/>
      <c r="Y286" s="104"/>
      <c r="Z286" s="105"/>
      <c r="AA286" s="105"/>
      <c r="AB286" s="105"/>
      <c r="AC286" s="104"/>
      <c r="AD286" s="104"/>
      <c r="AE286" s="104"/>
      <c r="AF286" s="106"/>
      <c r="AG286" s="107"/>
    </row>
    <row r="287" spans="1:33" ht="13.5" customHeight="1">
      <c r="A287" s="105"/>
      <c r="B287" s="105"/>
      <c r="C287" s="105"/>
      <c r="D287" s="451"/>
      <c r="E287" s="105"/>
      <c r="F287" s="105"/>
      <c r="G287" s="105"/>
      <c r="H287" s="105"/>
      <c r="I287" s="105"/>
      <c r="J287" s="105"/>
      <c r="K287" s="105"/>
      <c r="L287" s="105"/>
      <c r="M287" s="451"/>
      <c r="N287" s="451"/>
      <c r="O287" s="105"/>
      <c r="P287" s="104"/>
      <c r="Q287" s="105"/>
      <c r="R287" s="105"/>
      <c r="S287" s="105"/>
      <c r="T287" s="105"/>
      <c r="U287" s="452"/>
      <c r="V287" s="453"/>
      <c r="W287" s="451"/>
      <c r="X287" s="451"/>
      <c r="Y287" s="104"/>
      <c r="Z287" s="105"/>
      <c r="AA287" s="105"/>
      <c r="AB287" s="105"/>
      <c r="AC287" s="104"/>
      <c r="AD287" s="104"/>
      <c r="AE287" s="104"/>
      <c r="AF287" s="106"/>
      <c r="AG287" s="107"/>
    </row>
    <row r="288" spans="1:33" ht="13.5" customHeight="1">
      <c r="A288" s="105"/>
      <c r="B288" s="105"/>
      <c r="C288" s="105"/>
      <c r="D288" s="451"/>
      <c r="E288" s="105"/>
      <c r="F288" s="105"/>
      <c r="G288" s="105"/>
      <c r="H288" s="105"/>
      <c r="I288" s="105"/>
      <c r="J288" s="105"/>
      <c r="K288" s="105"/>
      <c r="L288" s="105"/>
      <c r="M288" s="451"/>
      <c r="N288" s="451"/>
      <c r="O288" s="105"/>
      <c r="P288" s="104"/>
      <c r="Q288" s="105"/>
      <c r="R288" s="105"/>
      <c r="S288" s="105"/>
      <c r="T288" s="105"/>
      <c r="U288" s="452"/>
      <c r="V288" s="453"/>
      <c r="W288" s="451"/>
      <c r="X288" s="451"/>
      <c r="Y288" s="104"/>
      <c r="Z288" s="105"/>
      <c r="AA288" s="105"/>
      <c r="AB288" s="105"/>
      <c r="AC288" s="104"/>
      <c r="AD288" s="104"/>
      <c r="AE288" s="104"/>
      <c r="AF288" s="106"/>
      <c r="AG288" s="107"/>
    </row>
    <row r="289" spans="1:33" ht="13.5" customHeight="1">
      <c r="A289" s="105"/>
      <c r="B289" s="105"/>
      <c r="C289" s="105"/>
      <c r="D289" s="451"/>
      <c r="E289" s="105"/>
      <c r="F289" s="105"/>
      <c r="G289" s="105"/>
      <c r="H289" s="105"/>
      <c r="I289" s="105"/>
      <c r="J289" s="105"/>
      <c r="K289" s="105"/>
      <c r="L289" s="105"/>
      <c r="M289" s="451"/>
      <c r="N289" s="451"/>
      <c r="O289" s="105"/>
      <c r="P289" s="104"/>
      <c r="Q289" s="105"/>
      <c r="R289" s="105"/>
      <c r="S289" s="105"/>
      <c r="T289" s="105"/>
      <c r="U289" s="452"/>
      <c r="V289" s="453"/>
      <c r="W289" s="451"/>
      <c r="X289" s="451"/>
      <c r="Y289" s="104"/>
      <c r="Z289" s="105"/>
      <c r="AA289" s="105"/>
      <c r="AB289" s="105"/>
      <c r="AC289" s="104"/>
      <c r="AD289" s="104"/>
      <c r="AE289" s="104"/>
      <c r="AF289" s="106"/>
      <c r="AG289" s="107"/>
    </row>
    <row r="290" spans="1:33" ht="13.5" customHeight="1">
      <c r="A290" s="105"/>
      <c r="B290" s="105"/>
      <c r="C290" s="105"/>
      <c r="D290" s="451"/>
      <c r="E290" s="105"/>
      <c r="F290" s="105"/>
      <c r="G290" s="105"/>
      <c r="H290" s="105"/>
      <c r="I290" s="105"/>
      <c r="J290" s="105"/>
      <c r="K290" s="105"/>
      <c r="L290" s="105"/>
      <c r="M290" s="451"/>
      <c r="N290" s="451"/>
      <c r="O290" s="105"/>
      <c r="P290" s="104"/>
      <c r="Q290" s="105"/>
      <c r="R290" s="105"/>
      <c r="S290" s="105"/>
      <c r="T290" s="105"/>
      <c r="U290" s="452"/>
      <c r="V290" s="453"/>
      <c r="W290" s="451"/>
      <c r="X290" s="451"/>
      <c r="Y290" s="104"/>
      <c r="Z290" s="105"/>
      <c r="AA290" s="105"/>
      <c r="AB290" s="105"/>
      <c r="AC290" s="104"/>
      <c r="AD290" s="104"/>
      <c r="AE290" s="104"/>
      <c r="AF290" s="106"/>
      <c r="AG290" s="107"/>
    </row>
    <row r="291" spans="1:33" ht="13.5" customHeight="1">
      <c r="A291" s="105"/>
      <c r="B291" s="105"/>
      <c r="C291" s="105"/>
      <c r="D291" s="451"/>
      <c r="E291" s="105"/>
      <c r="F291" s="105"/>
      <c r="G291" s="105"/>
      <c r="H291" s="105"/>
      <c r="I291" s="105"/>
      <c r="J291" s="105"/>
      <c r="K291" s="105"/>
      <c r="L291" s="105"/>
      <c r="M291" s="451"/>
      <c r="N291" s="451"/>
      <c r="O291" s="105"/>
      <c r="P291" s="104"/>
      <c r="Q291" s="105"/>
      <c r="R291" s="105"/>
      <c r="S291" s="105"/>
      <c r="T291" s="105"/>
      <c r="U291" s="452"/>
      <c r="V291" s="453"/>
      <c r="W291" s="451"/>
      <c r="X291" s="451"/>
      <c r="Y291" s="104"/>
      <c r="Z291" s="105"/>
      <c r="AA291" s="105"/>
      <c r="AB291" s="105"/>
      <c r="AC291" s="104"/>
      <c r="AD291" s="104"/>
      <c r="AE291" s="104"/>
      <c r="AF291" s="106"/>
      <c r="AG291" s="107"/>
    </row>
    <row r="292" spans="1:33" ht="13.5" customHeight="1">
      <c r="A292" s="105"/>
      <c r="B292" s="105"/>
      <c r="C292" s="105"/>
      <c r="D292" s="451"/>
      <c r="E292" s="105"/>
      <c r="F292" s="105"/>
      <c r="G292" s="105"/>
      <c r="H292" s="105"/>
      <c r="I292" s="105"/>
      <c r="J292" s="105"/>
      <c r="K292" s="105"/>
      <c r="L292" s="105"/>
      <c r="M292" s="451"/>
      <c r="N292" s="451"/>
      <c r="O292" s="105"/>
      <c r="P292" s="104"/>
      <c r="Q292" s="105"/>
      <c r="R292" s="105"/>
      <c r="S292" s="105"/>
      <c r="T292" s="105"/>
      <c r="U292" s="452"/>
      <c r="V292" s="453"/>
      <c r="W292" s="451"/>
      <c r="X292" s="451"/>
      <c r="Y292" s="104"/>
      <c r="Z292" s="105"/>
      <c r="AA292" s="105"/>
      <c r="AB292" s="105"/>
      <c r="AC292" s="104"/>
      <c r="AD292" s="104"/>
      <c r="AE292" s="104"/>
      <c r="AF292" s="106"/>
      <c r="AG292" s="107"/>
    </row>
    <row r="293" spans="1:33" ht="13.5" customHeight="1">
      <c r="A293" s="105"/>
      <c r="B293" s="105"/>
      <c r="C293" s="105"/>
      <c r="D293" s="451"/>
      <c r="E293" s="105"/>
      <c r="F293" s="105"/>
      <c r="G293" s="105"/>
      <c r="H293" s="105"/>
      <c r="I293" s="105"/>
      <c r="J293" s="105"/>
      <c r="K293" s="105"/>
      <c r="L293" s="105"/>
      <c r="M293" s="451"/>
      <c r="N293" s="451"/>
      <c r="O293" s="105"/>
      <c r="P293" s="104"/>
      <c r="Q293" s="105"/>
      <c r="R293" s="105"/>
      <c r="S293" s="105"/>
      <c r="T293" s="105"/>
      <c r="U293" s="452"/>
      <c r="V293" s="453"/>
      <c r="W293" s="451"/>
      <c r="X293" s="451"/>
      <c r="Y293" s="104"/>
      <c r="Z293" s="105"/>
      <c r="AA293" s="105"/>
      <c r="AB293" s="105"/>
      <c r="AC293" s="104"/>
      <c r="AD293" s="104"/>
      <c r="AE293" s="104"/>
      <c r="AF293" s="106"/>
      <c r="AG293" s="107"/>
    </row>
    <row r="294" spans="1:33" ht="13.5" customHeight="1">
      <c r="A294" s="105"/>
      <c r="B294" s="105"/>
      <c r="C294" s="105"/>
      <c r="D294" s="451"/>
      <c r="E294" s="105"/>
      <c r="F294" s="105"/>
      <c r="G294" s="105"/>
      <c r="H294" s="105"/>
      <c r="I294" s="105"/>
      <c r="J294" s="105"/>
      <c r="K294" s="105"/>
      <c r="L294" s="105"/>
      <c r="M294" s="451"/>
      <c r="N294" s="451"/>
      <c r="O294" s="105"/>
      <c r="P294" s="104"/>
      <c r="Q294" s="105"/>
      <c r="R294" s="105"/>
      <c r="S294" s="105"/>
      <c r="T294" s="105"/>
      <c r="U294" s="452"/>
      <c r="V294" s="453"/>
      <c r="W294" s="451"/>
      <c r="X294" s="451"/>
      <c r="Y294" s="104"/>
      <c r="Z294" s="105"/>
      <c r="AA294" s="105"/>
      <c r="AB294" s="105"/>
      <c r="AC294" s="104"/>
      <c r="AD294" s="104"/>
      <c r="AE294" s="104"/>
      <c r="AF294" s="106"/>
      <c r="AG294" s="107"/>
    </row>
    <row r="295" spans="1:33" ht="13.5" customHeight="1">
      <c r="A295" s="105"/>
      <c r="B295" s="105"/>
      <c r="C295" s="105"/>
      <c r="D295" s="451"/>
      <c r="E295" s="105"/>
      <c r="F295" s="105"/>
      <c r="G295" s="105"/>
      <c r="H295" s="105"/>
      <c r="I295" s="105"/>
      <c r="J295" s="105"/>
      <c r="K295" s="105"/>
      <c r="L295" s="105"/>
      <c r="M295" s="451"/>
      <c r="N295" s="451"/>
      <c r="O295" s="105"/>
      <c r="P295" s="104"/>
      <c r="Q295" s="105"/>
      <c r="R295" s="105"/>
      <c r="S295" s="105"/>
      <c r="T295" s="105"/>
      <c r="U295" s="452"/>
      <c r="V295" s="453"/>
      <c r="W295" s="451"/>
      <c r="X295" s="451"/>
      <c r="Y295" s="104"/>
      <c r="Z295" s="105"/>
      <c r="AA295" s="105"/>
      <c r="AB295" s="105"/>
      <c r="AC295" s="104"/>
      <c r="AD295" s="104"/>
      <c r="AE295" s="104"/>
      <c r="AF295" s="106"/>
      <c r="AG295" s="107"/>
    </row>
    <row r="296" spans="1:33" ht="13.5" customHeight="1">
      <c r="A296" s="105"/>
      <c r="B296" s="105"/>
      <c r="C296" s="105"/>
      <c r="D296" s="451"/>
      <c r="E296" s="105"/>
      <c r="F296" s="105"/>
      <c r="G296" s="105"/>
      <c r="H296" s="105"/>
      <c r="I296" s="105"/>
      <c r="J296" s="105"/>
      <c r="K296" s="105"/>
      <c r="L296" s="105"/>
      <c r="M296" s="451"/>
      <c r="N296" s="451"/>
      <c r="O296" s="105"/>
      <c r="P296" s="104"/>
      <c r="Q296" s="105"/>
      <c r="R296" s="105"/>
      <c r="S296" s="105"/>
      <c r="T296" s="105"/>
      <c r="U296" s="452"/>
      <c r="V296" s="453"/>
      <c r="W296" s="451"/>
      <c r="X296" s="451"/>
      <c r="Y296" s="104"/>
      <c r="Z296" s="105"/>
      <c r="AA296" s="105"/>
      <c r="AB296" s="105"/>
      <c r="AC296" s="104"/>
      <c r="AD296" s="104"/>
      <c r="AE296" s="104"/>
      <c r="AF296" s="106"/>
      <c r="AG296" s="107"/>
    </row>
    <row r="297" spans="1:33" ht="13.5" customHeight="1">
      <c r="A297" s="105"/>
      <c r="B297" s="105"/>
      <c r="C297" s="105"/>
      <c r="D297" s="451"/>
      <c r="E297" s="105"/>
      <c r="F297" s="105"/>
      <c r="G297" s="105"/>
      <c r="H297" s="105"/>
      <c r="I297" s="105"/>
      <c r="J297" s="105"/>
      <c r="K297" s="105"/>
      <c r="L297" s="105"/>
      <c r="M297" s="451"/>
      <c r="N297" s="451"/>
      <c r="O297" s="105"/>
      <c r="P297" s="104"/>
      <c r="Q297" s="105"/>
      <c r="R297" s="105"/>
      <c r="S297" s="105"/>
      <c r="T297" s="105"/>
      <c r="U297" s="452"/>
      <c r="V297" s="453"/>
      <c r="W297" s="451"/>
      <c r="X297" s="451"/>
      <c r="Y297" s="104"/>
      <c r="Z297" s="105"/>
      <c r="AA297" s="105"/>
      <c r="AB297" s="105"/>
      <c r="AC297" s="104"/>
      <c r="AD297" s="104"/>
      <c r="AE297" s="104"/>
      <c r="AF297" s="106"/>
      <c r="AG297" s="107"/>
    </row>
    <row r="298" spans="1:33" ht="13.5" customHeight="1">
      <c r="A298" s="105"/>
      <c r="B298" s="105"/>
      <c r="C298" s="105"/>
      <c r="D298" s="451"/>
      <c r="E298" s="105"/>
      <c r="F298" s="105"/>
      <c r="G298" s="105"/>
      <c r="H298" s="105"/>
      <c r="I298" s="105"/>
      <c r="J298" s="105"/>
      <c r="K298" s="105"/>
      <c r="L298" s="105"/>
      <c r="M298" s="451"/>
      <c r="N298" s="451"/>
      <c r="O298" s="105"/>
      <c r="P298" s="104"/>
      <c r="Q298" s="105"/>
      <c r="R298" s="105"/>
      <c r="S298" s="105"/>
      <c r="T298" s="105"/>
      <c r="U298" s="452"/>
      <c r="V298" s="453"/>
      <c r="W298" s="451"/>
      <c r="X298" s="451"/>
      <c r="Y298" s="104"/>
      <c r="Z298" s="105"/>
      <c r="AA298" s="105"/>
      <c r="AB298" s="105"/>
      <c r="AC298" s="104"/>
      <c r="AD298" s="104"/>
      <c r="AE298" s="104"/>
      <c r="AF298" s="106"/>
      <c r="AG298" s="107"/>
    </row>
    <row r="299" spans="1:33" ht="13.5" customHeight="1">
      <c r="A299" s="105"/>
      <c r="B299" s="105"/>
      <c r="C299" s="105"/>
      <c r="D299" s="451"/>
      <c r="E299" s="105"/>
      <c r="F299" s="105"/>
      <c r="G299" s="105"/>
      <c r="H299" s="105"/>
      <c r="I299" s="105"/>
      <c r="J299" s="105"/>
      <c r="K299" s="105"/>
      <c r="L299" s="105"/>
      <c r="M299" s="451"/>
      <c r="N299" s="451"/>
      <c r="O299" s="105"/>
      <c r="P299" s="104"/>
      <c r="Q299" s="105"/>
      <c r="R299" s="105"/>
      <c r="S299" s="105"/>
      <c r="T299" s="105"/>
      <c r="U299" s="452"/>
      <c r="V299" s="453"/>
      <c r="W299" s="451"/>
      <c r="X299" s="451"/>
      <c r="Y299" s="104"/>
      <c r="Z299" s="105"/>
      <c r="AA299" s="105"/>
      <c r="AB299" s="105"/>
      <c r="AC299" s="104"/>
      <c r="AD299" s="104"/>
      <c r="AE299" s="104"/>
      <c r="AF299" s="106"/>
      <c r="AG299" s="107"/>
    </row>
    <row r="300" spans="1:33" ht="13.5" customHeight="1">
      <c r="A300" s="105"/>
      <c r="B300" s="105"/>
      <c r="C300" s="105"/>
      <c r="D300" s="451"/>
      <c r="E300" s="105"/>
      <c r="F300" s="105"/>
      <c r="G300" s="105"/>
      <c r="H300" s="105"/>
      <c r="I300" s="105"/>
      <c r="J300" s="105"/>
      <c r="K300" s="105"/>
      <c r="L300" s="105"/>
      <c r="M300" s="451"/>
      <c r="N300" s="451"/>
      <c r="O300" s="105"/>
      <c r="P300" s="104"/>
      <c r="Q300" s="105"/>
      <c r="R300" s="105"/>
      <c r="S300" s="105"/>
      <c r="T300" s="105"/>
      <c r="U300" s="452"/>
      <c r="V300" s="453"/>
      <c r="W300" s="451"/>
      <c r="X300" s="451"/>
      <c r="Y300" s="104"/>
      <c r="Z300" s="105"/>
      <c r="AA300" s="105"/>
      <c r="AB300" s="105"/>
      <c r="AC300" s="104"/>
      <c r="AD300" s="104"/>
      <c r="AE300" s="104"/>
      <c r="AF300" s="106"/>
      <c r="AG300" s="107"/>
    </row>
    <row r="301" spans="1:33" ht="13.5" customHeight="1">
      <c r="A301" s="105"/>
      <c r="B301" s="105"/>
      <c r="C301" s="105"/>
      <c r="D301" s="451"/>
      <c r="E301" s="105"/>
      <c r="F301" s="105"/>
      <c r="G301" s="105"/>
      <c r="H301" s="105"/>
      <c r="I301" s="105"/>
      <c r="J301" s="105"/>
      <c r="K301" s="105"/>
      <c r="L301" s="105"/>
      <c r="M301" s="451"/>
      <c r="N301" s="451"/>
      <c r="O301" s="105"/>
      <c r="P301" s="104"/>
      <c r="Q301" s="105"/>
      <c r="R301" s="105"/>
      <c r="S301" s="105"/>
      <c r="T301" s="105"/>
      <c r="U301" s="452"/>
      <c r="V301" s="453"/>
      <c r="W301" s="451"/>
      <c r="X301" s="451"/>
      <c r="Y301" s="104"/>
      <c r="Z301" s="105"/>
      <c r="AA301" s="105"/>
      <c r="AB301" s="105"/>
      <c r="AC301" s="104"/>
      <c r="AD301" s="104"/>
      <c r="AE301" s="104"/>
      <c r="AF301" s="106"/>
      <c r="AG301" s="107"/>
    </row>
    <row r="302" spans="1:33" ht="13.5" customHeight="1">
      <c r="A302" s="105"/>
      <c r="B302" s="105"/>
      <c r="C302" s="105"/>
      <c r="D302" s="451"/>
      <c r="E302" s="105"/>
      <c r="F302" s="105"/>
      <c r="G302" s="105"/>
      <c r="H302" s="105"/>
      <c r="I302" s="105"/>
      <c r="J302" s="105"/>
      <c r="K302" s="105"/>
      <c r="L302" s="105"/>
      <c r="M302" s="451"/>
      <c r="N302" s="451"/>
      <c r="O302" s="105"/>
      <c r="P302" s="104"/>
      <c r="Q302" s="105"/>
      <c r="R302" s="105"/>
      <c r="S302" s="105"/>
      <c r="T302" s="105"/>
      <c r="U302" s="452"/>
      <c r="V302" s="453"/>
      <c r="W302" s="451"/>
      <c r="X302" s="451"/>
      <c r="Y302" s="104"/>
      <c r="Z302" s="105"/>
      <c r="AA302" s="105"/>
      <c r="AB302" s="105"/>
      <c r="AC302" s="104"/>
      <c r="AD302" s="104"/>
      <c r="AE302" s="104"/>
      <c r="AF302" s="106"/>
      <c r="AG302" s="107"/>
    </row>
    <row r="303" spans="1:33" ht="13.5" customHeight="1">
      <c r="A303" s="105"/>
      <c r="B303" s="105"/>
      <c r="C303" s="105"/>
      <c r="D303" s="451"/>
      <c r="E303" s="105"/>
      <c r="F303" s="105"/>
      <c r="G303" s="105"/>
      <c r="H303" s="105"/>
      <c r="I303" s="105"/>
      <c r="J303" s="105"/>
      <c r="K303" s="105"/>
      <c r="L303" s="105"/>
      <c r="M303" s="451"/>
      <c r="N303" s="451"/>
      <c r="O303" s="105"/>
      <c r="P303" s="104"/>
      <c r="Q303" s="105"/>
      <c r="R303" s="105"/>
      <c r="S303" s="105"/>
      <c r="T303" s="105"/>
      <c r="U303" s="452"/>
      <c r="V303" s="453"/>
      <c r="W303" s="451"/>
      <c r="X303" s="451"/>
      <c r="Y303" s="104"/>
      <c r="Z303" s="105"/>
      <c r="AA303" s="105"/>
      <c r="AB303" s="105"/>
      <c r="AC303" s="104"/>
      <c r="AD303" s="104"/>
      <c r="AE303" s="104"/>
      <c r="AF303" s="106"/>
      <c r="AG303" s="107"/>
    </row>
    <row r="304" spans="1:33" ht="13.5" customHeight="1">
      <c r="A304" s="105"/>
      <c r="B304" s="105"/>
      <c r="C304" s="105"/>
      <c r="D304" s="451"/>
      <c r="E304" s="105"/>
      <c r="F304" s="105"/>
      <c r="G304" s="105"/>
      <c r="H304" s="105"/>
      <c r="I304" s="105"/>
      <c r="J304" s="105"/>
      <c r="K304" s="105"/>
      <c r="L304" s="105"/>
      <c r="M304" s="451"/>
      <c r="N304" s="451"/>
      <c r="O304" s="105"/>
      <c r="P304" s="104"/>
      <c r="Q304" s="105"/>
      <c r="R304" s="105"/>
      <c r="S304" s="105"/>
      <c r="T304" s="105"/>
      <c r="U304" s="452"/>
      <c r="V304" s="453"/>
      <c r="W304" s="451"/>
      <c r="X304" s="451"/>
      <c r="Y304" s="104"/>
      <c r="Z304" s="105"/>
      <c r="AA304" s="105"/>
      <c r="AB304" s="105"/>
      <c r="AC304" s="104"/>
      <c r="AD304" s="104"/>
      <c r="AE304" s="104"/>
      <c r="AF304" s="106"/>
      <c r="AG304" s="107"/>
    </row>
    <row r="305" spans="1:33" ht="13.5" customHeight="1">
      <c r="A305" s="105"/>
      <c r="B305" s="105"/>
      <c r="C305" s="105"/>
      <c r="D305" s="451"/>
      <c r="E305" s="105"/>
      <c r="F305" s="105"/>
      <c r="G305" s="105"/>
      <c r="H305" s="105"/>
      <c r="I305" s="105"/>
      <c r="J305" s="105"/>
      <c r="K305" s="105"/>
      <c r="L305" s="105"/>
      <c r="M305" s="451"/>
      <c r="N305" s="451"/>
      <c r="O305" s="105"/>
      <c r="P305" s="104"/>
      <c r="Q305" s="105"/>
      <c r="R305" s="105"/>
      <c r="S305" s="105"/>
      <c r="T305" s="105"/>
      <c r="U305" s="452"/>
      <c r="V305" s="453"/>
      <c r="W305" s="451"/>
      <c r="X305" s="451"/>
      <c r="Y305" s="104"/>
      <c r="Z305" s="105"/>
      <c r="AA305" s="105"/>
      <c r="AB305" s="105"/>
      <c r="AC305" s="104"/>
      <c r="AD305" s="104"/>
      <c r="AE305" s="104"/>
      <c r="AF305" s="106"/>
      <c r="AG305" s="107"/>
    </row>
    <row r="306" spans="1:33" ht="13.5" customHeight="1">
      <c r="A306" s="105"/>
      <c r="B306" s="105"/>
      <c r="C306" s="105"/>
      <c r="D306" s="451"/>
      <c r="E306" s="105"/>
      <c r="F306" s="105"/>
      <c r="G306" s="105"/>
      <c r="H306" s="105"/>
      <c r="I306" s="105"/>
      <c r="J306" s="105"/>
      <c r="K306" s="105"/>
      <c r="L306" s="105"/>
      <c r="M306" s="451"/>
      <c r="N306" s="451"/>
      <c r="O306" s="105"/>
      <c r="P306" s="104"/>
      <c r="Q306" s="105"/>
      <c r="R306" s="105"/>
      <c r="S306" s="105"/>
      <c r="T306" s="105"/>
      <c r="U306" s="452"/>
      <c r="V306" s="453"/>
      <c r="W306" s="451"/>
      <c r="X306" s="451"/>
      <c r="Y306" s="104"/>
      <c r="Z306" s="105"/>
      <c r="AA306" s="105"/>
      <c r="AB306" s="105"/>
      <c r="AC306" s="104"/>
      <c r="AD306" s="104"/>
      <c r="AE306" s="104"/>
      <c r="AF306" s="106"/>
      <c r="AG306" s="107"/>
    </row>
    <row r="307" spans="1:33" ht="13.5" customHeight="1">
      <c r="A307" s="105"/>
      <c r="B307" s="105"/>
      <c r="C307" s="105"/>
      <c r="D307" s="451"/>
      <c r="E307" s="105"/>
      <c r="F307" s="105"/>
      <c r="G307" s="105"/>
      <c r="H307" s="105"/>
      <c r="I307" s="105"/>
      <c r="J307" s="105"/>
      <c r="K307" s="105"/>
      <c r="L307" s="105"/>
      <c r="M307" s="451"/>
      <c r="N307" s="451"/>
      <c r="O307" s="105"/>
      <c r="P307" s="104"/>
      <c r="Q307" s="105"/>
      <c r="R307" s="105"/>
      <c r="S307" s="105"/>
      <c r="T307" s="105"/>
      <c r="U307" s="452"/>
      <c r="V307" s="453"/>
      <c r="W307" s="451"/>
      <c r="X307" s="451"/>
      <c r="Y307" s="104"/>
      <c r="Z307" s="105"/>
      <c r="AA307" s="105"/>
      <c r="AB307" s="105"/>
      <c r="AC307" s="104"/>
      <c r="AD307" s="104"/>
      <c r="AE307" s="104"/>
      <c r="AF307" s="106"/>
      <c r="AG307" s="107"/>
    </row>
    <row r="308" spans="1:33" ht="13.5" customHeight="1">
      <c r="A308" s="105"/>
      <c r="B308" s="105"/>
      <c r="C308" s="105"/>
      <c r="D308" s="451"/>
      <c r="E308" s="105"/>
      <c r="F308" s="105"/>
      <c r="G308" s="105"/>
      <c r="H308" s="105"/>
      <c r="I308" s="105"/>
      <c r="J308" s="105"/>
      <c r="K308" s="105"/>
      <c r="L308" s="105"/>
      <c r="M308" s="451"/>
      <c r="N308" s="451"/>
      <c r="O308" s="105"/>
      <c r="P308" s="104"/>
      <c r="Q308" s="105"/>
      <c r="R308" s="105"/>
      <c r="S308" s="105"/>
      <c r="T308" s="105"/>
      <c r="U308" s="452"/>
      <c r="V308" s="453"/>
      <c r="W308" s="451"/>
      <c r="X308" s="451"/>
      <c r="Y308" s="104"/>
      <c r="Z308" s="105"/>
      <c r="AA308" s="105"/>
      <c r="AB308" s="105"/>
      <c r="AC308" s="104"/>
      <c r="AD308" s="104"/>
      <c r="AE308" s="104"/>
      <c r="AF308" s="106"/>
      <c r="AG308" s="107"/>
    </row>
    <row r="309" spans="1:33" ht="13.5" customHeight="1">
      <c r="A309" s="105"/>
      <c r="B309" s="105"/>
      <c r="C309" s="105"/>
      <c r="D309" s="451"/>
      <c r="E309" s="105"/>
      <c r="F309" s="105"/>
      <c r="G309" s="105"/>
      <c r="H309" s="105"/>
      <c r="I309" s="105"/>
      <c r="J309" s="105"/>
      <c r="K309" s="105"/>
      <c r="L309" s="105"/>
      <c r="M309" s="451"/>
      <c r="N309" s="451"/>
      <c r="O309" s="105"/>
      <c r="P309" s="104"/>
      <c r="Q309" s="105"/>
      <c r="R309" s="105"/>
      <c r="S309" s="105"/>
      <c r="T309" s="105"/>
      <c r="U309" s="452"/>
      <c r="V309" s="453"/>
      <c r="W309" s="451"/>
      <c r="X309" s="451"/>
      <c r="Y309" s="104"/>
      <c r="Z309" s="105"/>
      <c r="AA309" s="105"/>
      <c r="AB309" s="105"/>
      <c r="AC309" s="104"/>
      <c r="AD309" s="104"/>
      <c r="AE309" s="104"/>
      <c r="AF309" s="106"/>
      <c r="AG309" s="107"/>
    </row>
    <row r="310" spans="1:33" ht="13.5" customHeight="1">
      <c r="A310" s="105"/>
      <c r="B310" s="105"/>
      <c r="C310" s="105"/>
      <c r="D310" s="451"/>
      <c r="E310" s="105"/>
      <c r="F310" s="105"/>
      <c r="G310" s="105"/>
      <c r="H310" s="105"/>
      <c r="I310" s="105"/>
      <c r="J310" s="105"/>
      <c r="K310" s="105"/>
      <c r="L310" s="105"/>
      <c r="M310" s="451"/>
      <c r="N310" s="451"/>
      <c r="O310" s="105"/>
      <c r="P310" s="104"/>
      <c r="Q310" s="105"/>
      <c r="R310" s="105"/>
      <c r="S310" s="105"/>
      <c r="T310" s="105"/>
      <c r="U310" s="452"/>
      <c r="V310" s="453"/>
      <c r="W310" s="451"/>
      <c r="X310" s="451"/>
      <c r="Y310" s="104"/>
      <c r="Z310" s="105"/>
      <c r="AA310" s="105"/>
      <c r="AB310" s="105"/>
      <c r="AC310" s="104"/>
      <c r="AD310" s="104"/>
      <c r="AE310" s="104"/>
      <c r="AF310" s="106"/>
      <c r="AG310" s="107"/>
    </row>
    <row r="311" spans="1:33" ht="13.5" customHeight="1">
      <c r="A311" s="105"/>
      <c r="B311" s="105"/>
      <c r="C311" s="105"/>
      <c r="D311" s="451"/>
      <c r="E311" s="105"/>
      <c r="F311" s="105"/>
      <c r="G311" s="105"/>
      <c r="H311" s="105"/>
      <c r="I311" s="105"/>
      <c r="J311" s="105"/>
      <c r="K311" s="105"/>
      <c r="L311" s="105"/>
      <c r="M311" s="451"/>
      <c r="N311" s="451"/>
      <c r="O311" s="105"/>
      <c r="P311" s="104"/>
      <c r="Q311" s="105"/>
      <c r="R311" s="105"/>
      <c r="S311" s="105"/>
      <c r="T311" s="105"/>
      <c r="U311" s="452"/>
      <c r="V311" s="453"/>
      <c r="W311" s="451"/>
      <c r="X311" s="451"/>
      <c r="Y311" s="104"/>
      <c r="Z311" s="105"/>
      <c r="AA311" s="105"/>
      <c r="AB311" s="105"/>
      <c r="AC311" s="104"/>
      <c r="AD311" s="104"/>
      <c r="AE311" s="104"/>
      <c r="AF311" s="106"/>
      <c r="AG311" s="107"/>
    </row>
    <row r="312" spans="1:33" ht="13.5" customHeight="1">
      <c r="A312" s="105"/>
      <c r="B312" s="105"/>
      <c r="C312" s="105"/>
      <c r="D312" s="451"/>
      <c r="E312" s="105"/>
      <c r="F312" s="105"/>
      <c r="G312" s="105"/>
      <c r="H312" s="105"/>
      <c r="I312" s="105"/>
      <c r="J312" s="105"/>
      <c r="K312" s="105"/>
      <c r="L312" s="105"/>
      <c r="M312" s="451"/>
      <c r="N312" s="451"/>
      <c r="O312" s="105"/>
      <c r="P312" s="104"/>
      <c r="Q312" s="105"/>
      <c r="R312" s="105"/>
      <c r="S312" s="105"/>
      <c r="T312" s="105"/>
      <c r="U312" s="452"/>
      <c r="V312" s="453"/>
      <c r="W312" s="451"/>
      <c r="X312" s="451"/>
      <c r="Y312" s="104"/>
      <c r="Z312" s="105"/>
      <c r="AA312" s="105"/>
      <c r="AB312" s="105"/>
      <c r="AC312" s="104"/>
      <c r="AD312" s="104"/>
      <c r="AE312" s="104"/>
      <c r="AF312" s="106"/>
      <c r="AG312" s="107"/>
    </row>
    <row r="313" spans="1:33" ht="13.5" customHeight="1">
      <c r="A313" s="105"/>
      <c r="B313" s="105"/>
      <c r="C313" s="105"/>
      <c r="D313" s="451"/>
      <c r="E313" s="105"/>
      <c r="F313" s="105"/>
      <c r="G313" s="105"/>
      <c r="H313" s="105"/>
      <c r="I313" s="105"/>
      <c r="J313" s="105"/>
      <c r="K313" s="105"/>
      <c r="L313" s="105"/>
      <c r="M313" s="451"/>
      <c r="N313" s="451"/>
      <c r="O313" s="105"/>
      <c r="P313" s="104"/>
      <c r="Q313" s="105"/>
      <c r="R313" s="105"/>
      <c r="S313" s="105"/>
      <c r="T313" s="105"/>
      <c r="U313" s="452"/>
      <c r="V313" s="453"/>
      <c r="W313" s="451"/>
      <c r="X313" s="451"/>
      <c r="Y313" s="104"/>
      <c r="Z313" s="105"/>
      <c r="AA313" s="105"/>
      <c r="AB313" s="105"/>
      <c r="AC313" s="104"/>
      <c r="AD313" s="104"/>
      <c r="AE313" s="104"/>
      <c r="AF313" s="106"/>
      <c r="AG313" s="107"/>
    </row>
    <row r="314" spans="1:33" ht="13.5" customHeight="1">
      <c r="A314" s="105"/>
      <c r="B314" s="105"/>
      <c r="C314" s="105"/>
      <c r="D314" s="451"/>
      <c r="E314" s="105"/>
      <c r="F314" s="105"/>
      <c r="G314" s="105"/>
      <c r="H314" s="105"/>
      <c r="I314" s="105"/>
      <c r="J314" s="105"/>
      <c r="K314" s="105"/>
      <c r="L314" s="105"/>
      <c r="M314" s="451"/>
      <c r="N314" s="451"/>
      <c r="O314" s="105"/>
      <c r="P314" s="104"/>
      <c r="Q314" s="105"/>
      <c r="R314" s="105"/>
      <c r="S314" s="105"/>
      <c r="T314" s="105"/>
      <c r="U314" s="452"/>
      <c r="V314" s="453"/>
      <c r="W314" s="451"/>
      <c r="X314" s="451"/>
      <c r="Y314" s="104"/>
      <c r="Z314" s="105"/>
      <c r="AA314" s="105"/>
      <c r="AB314" s="105"/>
      <c r="AC314" s="104"/>
      <c r="AD314" s="104"/>
      <c r="AE314" s="104"/>
      <c r="AF314" s="106"/>
      <c r="AG314" s="107"/>
    </row>
    <row r="315" spans="1:33" ht="13.5" customHeight="1">
      <c r="A315" s="105"/>
      <c r="B315" s="105"/>
      <c r="C315" s="105"/>
      <c r="D315" s="451"/>
      <c r="E315" s="105"/>
      <c r="F315" s="105"/>
      <c r="G315" s="105"/>
      <c r="H315" s="105"/>
      <c r="I315" s="105"/>
      <c r="J315" s="105"/>
      <c r="K315" s="105"/>
      <c r="L315" s="105"/>
      <c r="M315" s="451"/>
      <c r="N315" s="451"/>
      <c r="O315" s="105"/>
      <c r="P315" s="104"/>
      <c r="Q315" s="105"/>
      <c r="R315" s="105"/>
      <c r="S315" s="105"/>
      <c r="T315" s="105"/>
      <c r="U315" s="452"/>
      <c r="V315" s="453"/>
      <c r="W315" s="451"/>
      <c r="X315" s="451"/>
      <c r="Y315" s="104"/>
      <c r="Z315" s="105"/>
      <c r="AA315" s="105"/>
      <c r="AB315" s="105"/>
      <c r="AC315" s="104"/>
      <c r="AD315" s="104"/>
      <c r="AE315" s="104"/>
      <c r="AF315" s="106"/>
      <c r="AG315" s="107"/>
    </row>
    <row r="316" spans="1:33" ht="13.5" customHeight="1">
      <c r="A316" s="105"/>
      <c r="B316" s="105"/>
      <c r="C316" s="105"/>
      <c r="D316" s="451"/>
      <c r="E316" s="105"/>
      <c r="F316" s="105"/>
      <c r="G316" s="105"/>
      <c r="H316" s="105"/>
      <c r="I316" s="105"/>
      <c r="J316" s="105"/>
      <c r="K316" s="105"/>
      <c r="L316" s="105"/>
      <c r="M316" s="451"/>
      <c r="N316" s="451"/>
      <c r="O316" s="105"/>
      <c r="P316" s="104"/>
      <c r="Q316" s="105"/>
      <c r="R316" s="105"/>
      <c r="S316" s="105"/>
      <c r="T316" s="105"/>
      <c r="U316" s="452"/>
      <c r="V316" s="453"/>
      <c r="W316" s="451"/>
      <c r="X316" s="451"/>
      <c r="Y316" s="104"/>
      <c r="Z316" s="105"/>
      <c r="AA316" s="105"/>
      <c r="AB316" s="105"/>
      <c r="AC316" s="104"/>
      <c r="AD316" s="104"/>
      <c r="AE316" s="104"/>
      <c r="AF316" s="106"/>
      <c r="AG316" s="107"/>
    </row>
    <row r="317" spans="1:33" ht="13.5" customHeight="1">
      <c r="A317" s="105"/>
      <c r="B317" s="105"/>
      <c r="C317" s="105"/>
      <c r="D317" s="451"/>
      <c r="E317" s="105"/>
      <c r="F317" s="105"/>
      <c r="G317" s="105"/>
      <c r="H317" s="105"/>
      <c r="I317" s="105"/>
      <c r="J317" s="105"/>
      <c r="K317" s="105"/>
      <c r="L317" s="105"/>
      <c r="M317" s="451"/>
      <c r="N317" s="451"/>
      <c r="O317" s="105"/>
      <c r="P317" s="104"/>
      <c r="Q317" s="105"/>
      <c r="R317" s="105"/>
      <c r="S317" s="105"/>
      <c r="T317" s="105"/>
      <c r="U317" s="452"/>
      <c r="V317" s="453"/>
      <c r="W317" s="451"/>
      <c r="X317" s="451"/>
      <c r="Y317" s="104"/>
      <c r="Z317" s="105"/>
      <c r="AA317" s="105"/>
      <c r="AB317" s="105"/>
      <c r="AC317" s="104"/>
      <c r="AD317" s="104"/>
      <c r="AE317" s="104"/>
      <c r="AF317" s="106"/>
      <c r="AG317" s="107"/>
    </row>
    <row r="318" spans="1:33" ht="13.5" customHeight="1">
      <c r="A318" s="105"/>
      <c r="B318" s="105"/>
      <c r="C318" s="105"/>
      <c r="D318" s="451"/>
      <c r="E318" s="105"/>
      <c r="F318" s="105"/>
      <c r="G318" s="105"/>
      <c r="H318" s="105"/>
      <c r="I318" s="105"/>
      <c r="J318" s="105"/>
      <c r="K318" s="105"/>
      <c r="L318" s="105"/>
      <c r="M318" s="451"/>
      <c r="N318" s="451"/>
      <c r="O318" s="105"/>
      <c r="P318" s="104"/>
      <c r="Q318" s="105"/>
      <c r="R318" s="105"/>
      <c r="S318" s="105"/>
      <c r="T318" s="105"/>
      <c r="U318" s="452"/>
      <c r="V318" s="453"/>
      <c r="W318" s="451"/>
      <c r="X318" s="451"/>
      <c r="Y318" s="104"/>
      <c r="Z318" s="105"/>
      <c r="AA318" s="105"/>
      <c r="AB318" s="105"/>
      <c r="AC318" s="104"/>
      <c r="AD318" s="104"/>
      <c r="AE318" s="104"/>
      <c r="AF318" s="106"/>
      <c r="AG318" s="107"/>
    </row>
    <row r="319" spans="1:33" ht="13.5" customHeight="1">
      <c r="A319" s="105"/>
      <c r="B319" s="105"/>
      <c r="C319" s="105"/>
      <c r="D319" s="451"/>
      <c r="E319" s="105"/>
      <c r="F319" s="105"/>
      <c r="G319" s="105"/>
      <c r="H319" s="105"/>
      <c r="I319" s="105"/>
      <c r="J319" s="105"/>
      <c r="K319" s="105"/>
      <c r="L319" s="105"/>
      <c r="M319" s="451"/>
      <c r="N319" s="451"/>
      <c r="O319" s="105"/>
      <c r="P319" s="104"/>
      <c r="Q319" s="105"/>
      <c r="R319" s="105"/>
      <c r="S319" s="105"/>
      <c r="T319" s="105"/>
      <c r="U319" s="452"/>
      <c r="V319" s="453"/>
      <c r="W319" s="451"/>
      <c r="X319" s="451"/>
      <c r="Y319" s="104"/>
      <c r="Z319" s="105"/>
      <c r="AA319" s="105"/>
      <c r="AB319" s="105"/>
      <c r="AC319" s="104"/>
      <c r="AD319" s="104"/>
      <c r="AE319" s="104"/>
      <c r="AF319" s="106"/>
      <c r="AG319" s="107"/>
    </row>
    <row r="320" spans="1:33" ht="13.5" customHeight="1">
      <c r="A320" s="105"/>
      <c r="B320" s="105"/>
      <c r="C320" s="105"/>
      <c r="D320" s="451"/>
      <c r="E320" s="105"/>
      <c r="F320" s="105"/>
      <c r="G320" s="105"/>
      <c r="H320" s="105"/>
      <c r="I320" s="105"/>
      <c r="J320" s="105"/>
      <c r="K320" s="105"/>
      <c r="L320" s="105"/>
      <c r="M320" s="451"/>
      <c r="N320" s="451"/>
      <c r="O320" s="105"/>
      <c r="P320" s="104"/>
      <c r="Q320" s="105"/>
      <c r="R320" s="105"/>
      <c r="S320" s="105"/>
      <c r="T320" s="105"/>
      <c r="U320" s="452"/>
      <c r="V320" s="453"/>
      <c r="W320" s="451"/>
      <c r="X320" s="451"/>
      <c r="Y320" s="104"/>
      <c r="Z320" s="105"/>
      <c r="AA320" s="105"/>
      <c r="AB320" s="105"/>
      <c r="AC320" s="104"/>
      <c r="AD320" s="104"/>
      <c r="AE320" s="104"/>
      <c r="AF320" s="106"/>
      <c r="AG320" s="107"/>
    </row>
    <row r="321" spans="1:33" ht="13.5" customHeight="1">
      <c r="A321" s="105"/>
      <c r="B321" s="105"/>
      <c r="C321" s="105"/>
      <c r="D321" s="451"/>
      <c r="E321" s="105"/>
      <c r="F321" s="105"/>
      <c r="G321" s="105"/>
      <c r="H321" s="105"/>
      <c r="I321" s="105"/>
      <c r="J321" s="105"/>
      <c r="K321" s="105"/>
      <c r="L321" s="105"/>
      <c r="M321" s="451"/>
      <c r="N321" s="451"/>
      <c r="O321" s="105"/>
      <c r="P321" s="104"/>
      <c r="Q321" s="105"/>
      <c r="R321" s="105"/>
      <c r="S321" s="105"/>
      <c r="T321" s="105"/>
      <c r="U321" s="452"/>
      <c r="V321" s="453"/>
      <c r="W321" s="451"/>
      <c r="X321" s="451"/>
      <c r="Y321" s="104"/>
      <c r="Z321" s="105"/>
      <c r="AA321" s="105"/>
      <c r="AB321" s="105"/>
      <c r="AC321" s="104"/>
      <c r="AD321" s="104"/>
      <c r="AE321" s="104"/>
      <c r="AF321" s="106"/>
      <c r="AG321" s="107"/>
    </row>
    <row r="322" spans="1:33" ht="15.75" customHeight="1">
      <c r="AD322" s="456"/>
      <c r="AE322" s="456"/>
      <c r="AF322" s="107"/>
      <c r="AG322" s="107"/>
    </row>
    <row r="323" spans="1:33" ht="15.75" customHeight="1">
      <c r="AD323" s="456"/>
      <c r="AE323" s="456"/>
      <c r="AF323" s="107"/>
      <c r="AG323" s="107"/>
    </row>
    <row r="324" spans="1:33" ht="15.75" customHeight="1">
      <c r="AD324" s="456"/>
      <c r="AE324" s="456"/>
      <c r="AF324" s="107"/>
      <c r="AG324" s="107"/>
    </row>
    <row r="325" spans="1:33" ht="15.75" customHeight="1">
      <c r="AD325" s="456"/>
      <c r="AE325" s="456"/>
      <c r="AF325" s="107"/>
      <c r="AG325" s="107"/>
    </row>
    <row r="326" spans="1:33" ht="15.75" customHeight="1">
      <c r="AD326" s="456"/>
      <c r="AE326" s="456"/>
      <c r="AF326" s="107"/>
      <c r="AG326" s="107"/>
    </row>
    <row r="327" spans="1:33" ht="15.75" customHeight="1">
      <c r="AD327" s="456"/>
      <c r="AE327" s="456"/>
      <c r="AF327" s="107"/>
      <c r="AG327" s="107"/>
    </row>
    <row r="328" spans="1:33" ht="15.75" customHeight="1">
      <c r="AD328" s="456"/>
      <c r="AE328" s="456"/>
      <c r="AF328" s="107"/>
      <c r="AG328" s="107"/>
    </row>
    <row r="329" spans="1:33" ht="15.75" customHeight="1">
      <c r="AD329" s="456"/>
      <c r="AE329" s="456"/>
      <c r="AF329" s="107"/>
      <c r="AG329" s="107"/>
    </row>
    <row r="330" spans="1:33" ht="15.75" customHeight="1">
      <c r="AD330" s="456"/>
      <c r="AE330" s="456"/>
      <c r="AF330" s="107"/>
      <c r="AG330" s="107"/>
    </row>
    <row r="331" spans="1:33" ht="15.75" customHeight="1">
      <c r="AD331" s="456"/>
      <c r="AE331" s="456"/>
      <c r="AF331" s="107"/>
      <c r="AG331" s="107"/>
    </row>
    <row r="332" spans="1:33" ht="15.75" customHeight="1">
      <c r="AD332" s="456"/>
      <c r="AE332" s="456"/>
      <c r="AF332" s="107"/>
      <c r="AG332" s="107"/>
    </row>
    <row r="333" spans="1:33" ht="15.75" customHeight="1">
      <c r="AD333" s="456"/>
      <c r="AE333" s="456"/>
      <c r="AF333" s="107"/>
      <c r="AG333" s="107"/>
    </row>
    <row r="334" spans="1:33" ht="15.75" customHeight="1">
      <c r="AD334" s="456"/>
      <c r="AE334" s="456"/>
      <c r="AF334" s="107"/>
      <c r="AG334" s="107"/>
    </row>
    <row r="335" spans="1:33" ht="15.75" customHeight="1">
      <c r="AD335" s="456"/>
      <c r="AE335" s="456"/>
      <c r="AF335" s="107"/>
      <c r="AG335" s="107"/>
    </row>
    <row r="336" spans="1:33" ht="15.75" customHeight="1">
      <c r="AD336" s="456"/>
      <c r="AE336" s="456"/>
      <c r="AF336" s="107"/>
      <c r="AG336" s="107"/>
    </row>
    <row r="337" spans="30:33" ht="15.75" customHeight="1">
      <c r="AD337" s="456"/>
      <c r="AE337" s="456"/>
      <c r="AF337" s="107"/>
      <c r="AG337" s="107"/>
    </row>
    <row r="338" spans="30:33" ht="15.75" customHeight="1">
      <c r="AD338" s="456"/>
      <c r="AE338" s="456"/>
      <c r="AF338" s="107"/>
      <c r="AG338" s="107"/>
    </row>
    <row r="339" spans="30:33" ht="15.75" customHeight="1">
      <c r="AD339" s="456"/>
      <c r="AE339" s="456"/>
      <c r="AF339" s="107"/>
      <c r="AG339" s="107"/>
    </row>
    <row r="340" spans="30:33" ht="15.75" customHeight="1">
      <c r="AD340" s="456"/>
      <c r="AE340" s="456"/>
      <c r="AF340" s="107"/>
      <c r="AG340" s="107"/>
    </row>
    <row r="341" spans="30:33" ht="15.75" customHeight="1">
      <c r="AD341" s="456"/>
      <c r="AE341" s="456"/>
      <c r="AF341" s="107"/>
      <c r="AG341" s="107"/>
    </row>
    <row r="342" spans="30:33" ht="15.75" customHeight="1">
      <c r="AD342" s="456"/>
      <c r="AE342" s="456"/>
      <c r="AF342" s="107"/>
      <c r="AG342" s="107"/>
    </row>
    <row r="343" spans="30:33" ht="15.75" customHeight="1">
      <c r="AD343" s="456"/>
      <c r="AE343" s="456"/>
      <c r="AF343" s="107"/>
      <c r="AG343" s="107"/>
    </row>
    <row r="344" spans="30:33" ht="15.75" customHeight="1">
      <c r="AD344" s="456"/>
      <c r="AE344" s="456"/>
      <c r="AF344" s="107"/>
      <c r="AG344" s="107"/>
    </row>
    <row r="345" spans="30:33" ht="15.75" customHeight="1">
      <c r="AD345" s="456"/>
      <c r="AE345" s="456"/>
      <c r="AF345" s="107"/>
      <c r="AG345" s="107"/>
    </row>
    <row r="346" spans="30:33" ht="15.75" customHeight="1">
      <c r="AD346" s="456"/>
      <c r="AE346" s="456"/>
      <c r="AF346" s="107"/>
      <c r="AG346" s="107"/>
    </row>
    <row r="347" spans="30:33" ht="15.75" customHeight="1">
      <c r="AD347" s="456"/>
      <c r="AE347" s="456"/>
      <c r="AF347" s="107"/>
      <c r="AG347" s="107"/>
    </row>
    <row r="348" spans="30:33" ht="15.75" customHeight="1">
      <c r="AD348" s="456"/>
      <c r="AE348" s="456"/>
      <c r="AF348" s="107"/>
      <c r="AG348" s="107"/>
    </row>
    <row r="349" spans="30:33" ht="15.75" customHeight="1">
      <c r="AD349" s="456"/>
      <c r="AE349" s="456"/>
      <c r="AF349" s="107"/>
      <c r="AG349" s="107"/>
    </row>
    <row r="350" spans="30:33" ht="15.75" customHeight="1">
      <c r="AD350" s="456"/>
      <c r="AE350" s="456"/>
      <c r="AF350" s="107"/>
      <c r="AG350" s="107"/>
    </row>
    <row r="351" spans="30:33" ht="15.75" customHeight="1">
      <c r="AD351" s="456"/>
      <c r="AE351" s="456"/>
      <c r="AF351" s="107"/>
      <c r="AG351" s="107"/>
    </row>
    <row r="352" spans="30:33" ht="15.75" customHeight="1">
      <c r="AD352" s="456"/>
      <c r="AE352" s="456"/>
      <c r="AF352" s="107"/>
      <c r="AG352" s="107"/>
    </row>
    <row r="353" spans="30:33" ht="15.75" customHeight="1">
      <c r="AD353" s="456"/>
      <c r="AE353" s="456"/>
      <c r="AF353" s="107"/>
      <c r="AG353" s="107"/>
    </row>
    <row r="354" spans="30:33" ht="15.75" customHeight="1">
      <c r="AD354" s="456"/>
      <c r="AE354" s="456"/>
      <c r="AF354" s="107"/>
      <c r="AG354" s="107"/>
    </row>
    <row r="355" spans="30:33" ht="15.75" customHeight="1">
      <c r="AD355" s="456"/>
      <c r="AE355" s="456"/>
      <c r="AF355" s="107"/>
      <c r="AG355" s="107"/>
    </row>
    <row r="356" spans="30:33" ht="15.75" customHeight="1">
      <c r="AD356" s="456"/>
      <c r="AE356" s="456"/>
      <c r="AF356" s="107"/>
      <c r="AG356" s="107"/>
    </row>
    <row r="357" spans="30:33" ht="15.75" customHeight="1">
      <c r="AD357" s="456"/>
      <c r="AE357" s="456"/>
      <c r="AF357" s="107"/>
      <c r="AG357" s="107"/>
    </row>
    <row r="358" spans="30:33" ht="15.75" customHeight="1">
      <c r="AD358" s="456"/>
      <c r="AE358" s="456"/>
      <c r="AF358" s="107"/>
      <c r="AG358" s="107"/>
    </row>
    <row r="359" spans="30:33" ht="15.75" customHeight="1">
      <c r="AD359" s="456"/>
      <c r="AE359" s="456"/>
      <c r="AF359" s="107"/>
      <c r="AG359" s="107"/>
    </row>
    <row r="360" spans="30:33" ht="15.75" customHeight="1">
      <c r="AD360" s="456"/>
      <c r="AE360" s="456"/>
      <c r="AF360" s="107"/>
      <c r="AG360" s="107"/>
    </row>
    <row r="361" spans="30:33" ht="15.75" customHeight="1">
      <c r="AD361" s="456"/>
      <c r="AE361" s="456"/>
      <c r="AF361" s="107"/>
      <c r="AG361" s="107"/>
    </row>
    <row r="362" spans="30:33" ht="15.75" customHeight="1">
      <c r="AD362" s="456"/>
      <c r="AE362" s="456"/>
      <c r="AF362" s="107"/>
      <c r="AG362" s="107"/>
    </row>
    <row r="363" spans="30:33" ht="15.75" customHeight="1">
      <c r="AD363" s="456"/>
      <c r="AE363" s="456"/>
      <c r="AF363" s="107"/>
      <c r="AG363" s="107"/>
    </row>
    <row r="364" spans="30:33" ht="15.75" customHeight="1">
      <c r="AD364" s="456"/>
      <c r="AE364" s="456"/>
      <c r="AF364" s="107"/>
      <c r="AG364" s="107"/>
    </row>
    <row r="365" spans="30:33" ht="15.75" customHeight="1">
      <c r="AD365" s="456"/>
      <c r="AE365" s="456"/>
      <c r="AF365" s="107"/>
      <c r="AG365" s="107"/>
    </row>
    <row r="366" spans="30:33" ht="15.75" customHeight="1">
      <c r="AD366" s="456"/>
      <c r="AE366" s="456"/>
      <c r="AF366" s="107"/>
      <c r="AG366" s="107"/>
    </row>
    <row r="367" spans="30:33" ht="15.75" customHeight="1">
      <c r="AD367" s="456"/>
      <c r="AE367" s="456"/>
      <c r="AF367" s="107"/>
      <c r="AG367" s="107"/>
    </row>
    <row r="368" spans="30:33" ht="15.75" customHeight="1">
      <c r="AD368" s="456"/>
      <c r="AE368" s="456"/>
      <c r="AF368" s="107"/>
      <c r="AG368" s="107"/>
    </row>
    <row r="369" spans="30:33" ht="15.75" customHeight="1">
      <c r="AD369" s="456"/>
      <c r="AE369" s="456"/>
      <c r="AF369" s="107"/>
      <c r="AG369" s="107"/>
    </row>
    <row r="370" spans="30:33" ht="15.75" customHeight="1">
      <c r="AD370" s="456"/>
      <c r="AE370" s="456"/>
      <c r="AF370" s="107"/>
      <c r="AG370" s="107"/>
    </row>
    <row r="371" spans="30:33" ht="15.75" customHeight="1">
      <c r="AD371" s="456"/>
      <c r="AE371" s="456"/>
      <c r="AF371" s="107"/>
      <c r="AG371" s="107"/>
    </row>
    <row r="372" spans="30:33" ht="15.75" customHeight="1">
      <c r="AD372" s="456"/>
      <c r="AE372" s="456"/>
      <c r="AF372" s="107"/>
      <c r="AG372" s="107"/>
    </row>
    <row r="373" spans="30:33" ht="15.75" customHeight="1">
      <c r="AD373" s="456"/>
      <c r="AE373" s="456"/>
      <c r="AF373" s="107"/>
      <c r="AG373" s="107"/>
    </row>
    <row r="374" spans="30:33" ht="15.75" customHeight="1">
      <c r="AD374" s="456"/>
      <c r="AE374" s="456"/>
      <c r="AF374" s="107"/>
      <c r="AG374" s="107"/>
    </row>
    <row r="375" spans="30:33" ht="15.75" customHeight="1">
      <c r="AD375" s="456"/>
      <c r="AE375" s="456"/>
      <c r="AF375" s="107"/>
      <c r="AG375" s="107"/>
    </row>
    <row r="376" spans="30:33" ht="15.75" customHeight="1">
      <c r="AD376" s="456"/>
      <c r="AE376" s="456"/>
      <c r="AF376" s="107"/>
      <c r="AG376" s="107"/>
    </row>
    <row r="377" spans="30:33" ht="15.75" customHeight="1">
      <c r="AD377" s="456"/>
      <c r="AE377" s="456"/>
      <c r="AF377" s="107"/>
      <c r="AG377" s="107"/>
    </row>
    <row r="378" spans="30:33" ht="15.75" customHeight="1">
      <c r="AD378" s="456"/>
      <c r="AE378" s="456"/>
      <c r="AF378" s="107"/>
      <c r="AG378" s="107"/>
    </row>
    <row r="379" spans="30:33" ht="15.75" customHeight="1">
      <c r="AD379" s="456"/>
      <c r="AE379" s="456"/>
      <c r="AF379" s="107"/>
      <c r="AG379" s="107"/>
    </row>
    <row r="380" spans="30:33" ht="15.75" customHeight="1">
      <c r="AD380" s="456"/>
      <c r="AE380" s="456"/>
      <c r="AF380" s="107"/>
      <c r="AG380" s="107"/>
    </row>
    <row r="381" spans="30:33" ht="15.75" customHeight="1">
      <c r="AD381" s="456"/>
      <c r="AE381" s="456"/>
      <c r="AF381" s="107"/>
      <c r="AG381" s="107"/>
    </row>
    <row r="382" spans="30:33" ht="15.75" customHeight="1">
      <c r="AD382" s="456"/>
      <c r="AE382" s="456"/>
      <c r="AF382" s="107"/>
      <c r="AG382" s="107"/>
    </row>
    <row r="383" spans="30:33" ht="15.75" customHeight="1">
      <c r="AD383" s="456"/>
      <c r="AE383" s="456"/>
      <c r="AF383" s="107"/>
      <c r="AG383" s="107"/>
    </row>
    <row r="384" spans="30:33" ht="15.75" customHeight="1">
      <c r="AD384" s="456"/>
      <c r="AE384" s="456"/>
      <c r="AF384" s="107"/>
      <c r="AG384" s="107"/>
    </row>
    <row r="385" spans="30:33" ht="15.75" customHeight="1">
      <c r="AD385" s="456"/>
      <c r="AE385" s="456"/>
      <c r="AF385" s="107"/>
      <c r="AG385" s="107"/>
    </row>
    <row r="386" spans="30:33" ht="15.75" customHeight="1">
      <c r="AD386" s="456"/>
      <c r="AE386" s="456"/>
      <c r="AF386" s="107"/>
      <c r="AG386" s="107"/>
    </row>
    <row r="387" spans="30:33" ht="15.75" customHeight="1">
      <c r="AD387" s="456"/>
      <c r="AE387" s="456"/>
      <c r="AF387" s="107"/>
      <c r="AG387" s="107"/>
    </row>
    <row r="388" spans="30:33" ht="15.75" customHeight="1">
      <c r="AD388" s="456"/>
      <c r="AE388" s="456"/>
      <c r="AF388" s="107"/>
      <c r="AG388" s="107"/>
    </row>
    <row r="389" spans="30:33" ht="15.75" customHeight="1">
      <c r="AD389" s="456"/>
      <c r="AE389" s="456"/>
      <c r="AF389" s="107"/>
      <c r="AG389" s="107"/>
    </row>
    <row r="390" spans="30:33" ht="15.75" customHeight="1">
      <c r="AD390" s="456"/>
      <c r="AE390" s="456"/>
      <c r="AF390" s="107"/>
      <c r="AG390" s="107"/>
    </row>
    <row r="391" spans="30:33" ht="15.75" customHeight="1">
      <c r="AD391" s="456"/>
      <c r="AE391" s="456"/>
      <c r="AF391" s="107"/>
      <c r="AG391" s="107"/>
    </row>
    <row r="392" spans="30:33" ht="15.75" customHeight="1">
      <c r="AD392" s="456"/>
      <c r="AE392" s="456"/>
      <c r="AF392" s="107"/>
      <c r="AG392" s="107"/>
    </row>
    <row r="393" spans="30:33" ht="15.75" customHeight="1">
      <c r="AD393" s="456"/>
      <c r="AE393" s="456"/>
      <c r="AF393" s="107"/>
      <c r="AG393" s="107"/>
    </row>
    <row r="394" spans="30:33" ht="15.75" customHeight="1">
      <c r="AD394" s="456"/>
      <c r="AE394" s="456"/>
      <c r="AF394" s="107"/>
      <c r="AG394" s="107"/>
    </row>
    <row r="395" spans="30:33" ht="15.75" customHeight="1">
      <c r="AD395" s="456"/>
      <c r="AE395" s="456"/>
      <c r="AF395" s="107"/>
      <c r="AG395" s="107"/>
    </row>
    <row r="396" spans="30:33" ht="15.75" customHeight="1">
      <c r="AD396" s="456"/>
      <c r="AE396" s="456"/>
      <c r="AF396" s="107"/>
      <c r="AG396" s="107"/>
    </row>
    <row r="397" spans="30:33" ht="15.75" customHeight="1">
      <c r="AD397" s="456"/>
      <c r="AE397" s="456"/>
      <c r="AF397" s="107"/>
      <c r="AG397" s="107"/>
    </row>
    <row r="398" spans="30:33" ht="15.75" customHeight="1">
      <c r="AD398" s="456"/>
      <c r="AE398" s="456"/>
      <c r="AF398" s="107"/>
      <c r="AG398" s="107"/>
    </row>
    <row r="399" spans="30:33" ht="15.75" customHeight="1">
      <c r="AD399" s="456"/>
      <c r="AE399" s="456"/>
      <c r="AF399" s="107"/>
      <c r="AG399" s="107"/>
    </row>
    <row r="400" spans="30:33" ht="15.75" customHeight="1">
      <c r="AD400" s="456"/>
      <c r="AE400" s="456"/>
      <c r="AF400" s="107"/>
      <c r="AG400" s="107"/>
    </row>
    <row r="401" spans="30:33" ht="15.75" customHeight="1">
      <c r="AD401" s="456"/>
      <c r="AE401" s="456"/>
      <c r="AF401" s="107"/>
      <c r="AG401" s="107"/>
    </row>
    <row r="402" spans="30:33" ht="15.75" customHeight="1">
      <c r="AD402" s="456"/>
      <c r="AE402" s="456"/>
      <c r="AF402" s="107"/>
      <c r="AG402" s="107"/>
    </row>
    <row r="403" spans="30:33" ht="15.75" customHeight="1">
      <c r="AD403" s="456"/>
      <c r="AE403" s="456"/>
      <c r="AF403" s="107"/>
      <c r="AG403" s="107"/>
    </row>
    <row r="404" spans="30:33" ht="15.75" customHeight="1">
      <c r="AD404" s="456"/>
      <c r="AE404" s="456"/>
      <c r="AF404" s="107"/>
      <c r="AG404" s="107"/>
    </row>
    <row r="405" spans="30:33" ht="15.75" customHeight="1">
      <c r="AD405" s="456"/>
      <c r="AE405" s="456"/>
      <c r="AF405" s="107"/>
      <c r="AG405" s="107"/>
    </row>
    <row r="406" spans="30:33" ht="15.75" customHeight="1">
      <c r="AD406" s="456"/>
      <c r="AE406" s="456"/>
      <c r="AF406" s="107"/>
      <c r="AG406" s="107"/>
    </row>
    <row r="407" spans="30:33" ht="15.75" customHeight="1">
      <c r="AD407" s="456"/>
      <c r="AE407" s="456"/>
      <c r="AF407" s="107"/>
      <c r="AG407" s="107"/>
    </row>
    <row r="408" spans="30:33" ht="15.75" customHeight="1">
      <c r="AD408" s="456"/>
      <c r="AE408" s="456"/>
      <c r="AF408" s="107"/>
      <c r="AG408" s="107"/>
    </row>
    <row r="409" spans="30:33" ht="15.75" customHeight="1">
      <c r="AD409" s="456"/>
      <c r="AE409" s="456"/>
      <c r="AF409" s="107"/>
      <c r="AG409" s="107"/>
    </row>
    <row r="410" spans="30:33" ht="15.75" customHeight="1">
      <c r="AD410" s="456"/>
      <c r="AE410" s="456"/>
      <c r="AF410" s="107"/>
      <c r="AG410" s="107"/>
    </row>
    <row r="411" spans="30:33" ht="15.75" customHeight="1">
      <c r="AD411" s="456"/>
      <c r="AE411" s="456"/>
      <c r="AF411" s="107"/>
      <c r="AG411" s="107"/>
    </row>
    <row r="412" spans="30:33" ht="15.75" customHeight="1">
      <c r="AD412" s="456"/>
      <c r="AE412" s="456"/>
      <c r="AF412" s="107"/>
      <c r="AG412" s="107"/>
    </row>
    <row r="413" spans="30:33" ht="15.75" customHeight="1">
      <c r="AD413" s="456"/>
      <c r="AE413" s="456"/>
      <c r="AF413" s="107"/>
      <c r="AG413" s="107"/>
    </row>
    <row r="414" spans="30:33" ht="15.75" customHeight="1">
      <c r="AD414" s="456"/>
      <c r="AE414" s="456"/>
      <c r="AF414" s="107"/>
      <c r="AG414" s="107"/>
    </row>
    <row r="415" spans="30:33" ht="15.75" customHeight="1">
      <c r="AD415" s="456"/>
      <c r="AE415" s="456"/>
      <c r="AF415" s="107"/>
      <c r="AG415" s="107"/>
    </row>
    <row r="416" spans="30:33" ht="15.75" customHeight="1">
      <c r="AD416" s="456"/>
      <c r="AE416" s="456"/>
      <c r="AF416" s="107"/>
      <c r="AG416" s="107"/>
    </row>
    <row r="417" spans="30:33" ht="15.75" customHeight="1">
      <c r="AD417" s="456"/>
      <c r="AE417" s="456"/>
      <c r="AF417" s="107"/>
      <c r="AG417" s="107"/>
    </row>
    <row r="418" spans="30:33" ht="15.75" customHeight="1">
      <c r="AD418" s="456"/>
      <c r="AE418" s="456"/>
      <c r="AF418" s="107"/>
      <c r="AG418" s="107"/>
    </row>
    <row r="419" spans="30:33" ht="15.75" customHeight="1">
      <c r="AD419" s="456"/>
      <c r="AE419" s="456"/>
      <c r="AF419" s="107"/>
      <c r="AG419" s="107"/>
    </row>
    <row r="420" spans="30:33" ht="15.75" customHeight="1">
      <c r="AD420" s="456"/>
      <c r="AE420" s="456"/>
      <c r="AF420" s="107"/>
      <c r="AG420" s="107"/>
    </row>
    <row r="421" spans="30:33" ht="15.75" customHeight="1">
      <c r="AD421" s="456"/>
      <c r="AE421" s="456"/>
      <c r="AF421" s="107"/>
      <c r="AG421" s="107"/>
    </row>
    <row r="422" spans="30:33" ht="15.75" customHeight="1">
      <c r="AD422" s="456"/>
      <c r="AE422" s="456"/>
      <c r="AF422" s="107"/>
      <c r="AG422" s="107"/>
    </row>
    <row r="423" spans="30:33" ht="15.75" customHeight="1">
      <c r="AD423" s="456"/>
      <c r="AE423" s="456"/>
      <c r="AF423" s="107"/>
      <c r="AG423" s="107"/>
    </row>
    <row r="424" spans="30:33" ht="15.75" customHeight="1">
      <c r="AD424" s="456"/>
      <c r="AE424" s="456"/>
      <c r="AF424" s="107"/>
      <c r="AG424" s="107"/>
    </row>
    <row r="425" spans="30:33" ht="15.75" customHeight="1">
      <c r="AD425" s="456"/>
      <c r="AE425" s="456"/>
      <c r="AF425" s="107"/>
      <c r="AG425" s="107"/>
    </row>
    <row r="426" spans="30:33" ht="15.75" customHeight="1">
      <c r="AD426" s="456"/>
      <c r="AE426" s="456"/>
      <c r="AF426" s="107"/>
      <c r="AG426" s="107"/>
    </row>
    <row r="427" spans="30:33" ht="15.75" customHeight="1">
      <c r="AD427" s="456"/>
      <c r="AE427" s="456"/>
      <c r="AF427" s="107"/>
      <c r="AG427" s="107"/>
    </row>
    <row r="428" spans="30:33" ht="15.75" customHeight="1">
      <c r="AD428" s="456"/>
      <c r="AE428" s="456"/>
      <c r="AF428" s="107"/>
      <c r="AG428" s="107"/>
    </row>
    <row r="429" spans="30:33" ht="15.75" customHeight="1">
      <c r="AD429" s="456"/>
      <c r="AE429" s="456"/>
      <c r="AF429" s="107"/>
      <c r="AG429" s="107"/>
    </row>
    <row r="430" spans="30:33" ht="15.75" customHeight="1">
      <c r="AD430" s="456"/>
      <c r="AE430" s="456"/>
      <c r="AF430" s="107"/>
      <c r="AG430" s="107"/>
    </row>
    <row r="431" spans="30:33" ht="15.75" customHeight="1">
      <c r="AD431" s="456"/>
      <c r="AE431" s="456"/>
      <c r="AF431" s="107"/>
      <c r="AG431" s="107"/>
    </row>
    <row r="432" spans="30:33" ht="15.75" customHeight="1">
      <c r="AD432" s="456"/>
      <c r="AE432" s="456"/>
      <c r="AF432" s="107"/>
      <c r="AG432" s="107"/>
    </row>
    <row r="433" spans="30:33" ht="15.75" customHeight="1">
      <c r="AD433" s="456"/>
      <c r="AE433" s="456"/>
      <c r="AF433" s="107"/>
      <c r="AG433" s="107"/>
    </row>
    <row r="434" spans="30:33" ht="15.75" customHeight="1">
      <c r="AD434" s="456"/>
      <c r="AE434" s="456"/>
      <c r="AF434" s="107"/>
      <c r="AG434" s="107"/>
    </row>
    <row r="435" spans="30:33" ht="15.75" customHeight="1">
      <c r="AD435" s="456"/>
      <c r="AE435" s="456"/>
      <c r="AF435" s="107"/>
      <c r="AG435" s="107"/>
    </row>
    <row r="436" spans="30:33" ht="15.75" customHeight="1">
      <c r="AD436" s="456"/>
      <c r="AE436" s="456"/>
      <c r="AF436" s="107"/>
      <c r="AG436" s="107"/>
    </row>
    <row r="437" spans="30:33" ht="15.75" customHeight="1">
      <c r="AD437" s="456"/>
      <c r="AE437" s="456"/>
      <c r="AF437" s="107"/>
      <c r="AG437" s="107"/>
    </row>
    <row r="438" spans="30:33" ht="15.75" customHeight="1">
      <c r="AD438" s="456"/>
      <c r="AE438" s="456"/>
      <c r="AF438" s="107"/>
      <c r="AG438" s="107"/>
    </row>
    <row r="439" spans="30:33" ht="15.75" customHeight="1">
      <c r="AD439" s="456"/>
      <c r="AE439" s="456"/>
      <c r="AF439" s="107"/>
      <c r="AG439" s="107"/>
    </row>
    <row r="440" spans="30:33" ht="15.75" customHeight="1">
      <c r="AD440" s="456"/>
      <c r="AE440" s="456"/>
      <c r="AF440" s="107"/>
      <c r="AG440" s="107"/>
    </row>
    <row r="441" spans="30:33" ht="15.75" customHeight="1">
      <c r="AD441" s="456"/>
      <c r="AE441" s="456"/>
      <c r="AF441" s="107"/>
      <c r="AG441" s="107"/>
    </row>
    <row r="442" spans="30:33" ht="15.75" customHeight="1">
      <c r="AD442" s="456"/>
      <c r="AE442" s="456"/>
      <c r="AF442" s="107"/>
      <c r="AG442" s="107"/>
    </row>
    <row r="443" spans="30:33" ht="15.75" customHeight="1">
      <c r="AD443" s="456"/>
      <c r="AE443" s="456"/>
      <c r="AF443" s="107"/>
      <c r="AG443" s="107"/>
    </row>
    <row r="444" spans="30:33" ht="15.75" customHeight="1">
      <c r="AD444" s="456"/>
      <c r="AE444" s="456"/>
      <c r="AF444" s="107"/>
      <c r="AG444" s="107"/>
    </row>
    <row r="445" spans="30:33" ht="15.75" customHeight="1">
      <c r="AD445" s="456"/>
      <c r="AE445" s="456"/>
      <c r="AF445" s="107"/>
      <c r="AG445" s="107"/>
    </row>
    <row r="446" spans="30:33" ht="15.75" customHeight="1">
      <c r="AD446" s="456"/>
      <c r="AE446" s="456"/>
      <c r="AF446" s="107"/>
      <c r="AG446" s="107"/>
    </row>
    <row r="447" spans="30:33" ht="15.75" customHeight="1">
      <c r="AD447" s="456"/>
      <c r="AE447" s="456"/>
      <c r="AF447" s="107"/>
      <c r="AG447" s="107"/>
    </row>
    <row r="448" spans="30:33" ht="15.75" customHeight="1">
      <c r="AD448" s="456"/>
      <c r="AE448" s="456"/>
      <c r="AF448" s="107"/>
      <c r="AG448" s="107"/>
    </row>
    <row r="449" spans="30:33" ht="15.75" customHeight="1">
      <c r="AD449" s="456"/>
      <c r="AE449" s="456"/>
      <c r="AF449" s="107"/>
      <c r="AG449" s="107"/>
    </row>
    <row r="450" spans="30:33" ht="15.75" customHeight="1">
      <c r="AD450" s="456"/>
      <c r="AE450" s="456"/>
      <c r="AF450" s="107"/>
      <c r="AG450" s="107"/>
    </row>
    <row r="451" spans="30:33" ht="15.75" customHeight="1">
      <c r="AD451" s="456"/>
      <c r="AE451" s="456"/>
      <c r="AF451" s="107"/>
      <c r="AG451" s="107"/>
    </row>
    <row r="452" spans="30:33" ht="15.75" customHeight="1">
      <c r="AD452" s="456"/>
      <c r="AE452" s="456"/>
      <c r="AF452" s="107"/>
      <c r="AG452" s="107"/>
    </row>
    <row r="453" spans="30:33" ht="15.75" customHeight="1">
      <c r="AD453" s="456"/>
      <c r="AE453" s="456"/>
      <c r="AF453" s="107"/>
      <c r="AG453" s="107"/>
    </row>
    <row r="454" spans="30:33" ht="15.75" customHeight="1">
      <c r="AD454" s="456"/>
      <c r="AE454" s="456"/>
      <c r="AF454" s="107"/>
      <c r="AG454" s="107"/>
    </row>
    <row r="455" spans="30:33" ht="15.75" customHeight="1">
      <c r="AD455" s="456"/>
      <c r="AE455" s="456"/>
      <c r="AF455" s="107"/>
      <c r="AG455" s="107"/>
    </row>
    <row r="456" spans="30:33" ht="15.75" customHeight="1">
      <c r="AD456" s="456"/>
      <c r="AE456" s="456"/>
      <c r="AF456" s="107"/>
      <c r="AG456" s="107"/>
    </row>
    <row r="457" spans="30:33" ht="15.75" customHeight="1">
      <c r="AD457" s="456"/>
      <c r="AE457" s="456"/>
      <c r="AF457" s="107"/>
      <c r="AG457" s="107"/>
    </row>
    <row r="458" spans="30:33" ht="15.75" customHeight="1">
      <c r="AD458" s="456"/>
      <c r="AE458" s="456"/>
      <c r="AF458" s="107"/>
      <c r="AG458" s="107"/>
    </row>
    <row r="459" spans="30:33" ht="15.75" customHeight="1">
      <c r="AD459" s="456"/>
      <c r="AE459" s="456"/>
      <c r="AF459" s="107"/>
      <c r="AG459" s="107"/>
    </row>
    <row r="460" spans="30:33" ht="15.75" customHeight="1">
      <c r="AD460" s="456"/>
      <c r="AE460" s="456"/>
      <c r="AF460" s="107"/>
      <c r="AG460" s="107"/>
    </row>
    <row r="461" spans="30:33" ht="15.75" customHeight="1">
      <c r="AD461" s="456"/>
      <c r="AE461" s="456"/>
      <c r="AF461" s="107"/>
      <c r="AG461" s="107"/>
    </row>
    <row r="462" spans="30:33" ht="15.75" customHeight="1">
      <c r="AD462" s="456"/>
      <c r="AE462" s="456"/>
      <c r="AF462" s="107"/>
      <c r="AG462" s="107"/>
    </row>
    <row r="463" spans="30:33" ht="15.75" customHeight="1">
      <c r="AD463" s="456"/>
      <c r="AE463" s="456"/>
      <c r="AF463" s="107"/>
      <c r="AG463" s="107"/>
    </row>
    <row r="464" spans="30:33" ht="15.75" customHeight="1">
      <c r="AD464" s="456"/>
      <c r="AE464" s="456"/>
      <c r="AF464" s="107"/>
      <c r="AG464" s="107"/>
    </row>
    <row r="465" spans="30:33" ht="15.75" customHeight="1">
      <c r="AD465" s="456"/>
      <c r="AE465" s="456"/>
      <c r="AF465" s="107"/>
      <c r="AG465" s="107"/>
    </row>
    <row r="466" spans="30:33" ht="15.75" customHeight="1">
      <c r="AD466" s="456"/>
      <c r="AE466" s="456"/>
      <c r="AF466" s="107"/>
      <c r="AG466" s="107"/>
    </row>
    <row r="467" spans="30:33" ht="15.75" customHeight="1">
      <c r="AD467" s="456"/>
      <c r="AE467" s="456"/>
      <c r="AF467" s="107"/>
      <c r="AG467" s="107"/>
    </row>
    <row r="468" spans="30:33" ht="15.75" customHeight="1">
      <c r="AD468" s="456"/>
      <c r="AE468" s="456"/>
      <c r="AF468" s="107"/>
      <c r="AG468" s="107"/>
    </row>
    <row r="469" spans="30:33" ht="15.75" customHeight="1">
      <c r="AD469" s="456"/>
      <c r="AE469" s="456"/>
      <c r="AF469" s="107"/>
      <c r="AG469" s="107"/>
    </row>
    <row r="470" spans="30:33" ht="15.75" customHeight="1">
      <c r="AD470" s="456"/>
      <c r="AE470" s="456"/>
      <c r="AF470" s="107"/>
      <c r="AG470" s="107"/>
    </row>
    <row r="471" spans="30:33" ht="15.75" customHeight="1">
      <c r="AD471" s="456"/>
      <c r="AE471" s="456"/>
      <c r="AF471" s="107"/>
      <c r="AG471" s="107"/>
    </row>
    <row r="472" spans="30:33" ht="15.75" customHeight="1">
      <c r="AD472" s="456"/>
      <c r="AE472" s="456"/>
      <c r="AF472" s="107"/>
      <c r="AG472" s="107"/>
    </row>
    <row r="473" spans="30:33" ht="15.75" customHeight="1">
      <c r="AD473" s="456"/>
      <c r="AE473" s="456"/>
      <c r="AF473" s="107"/>
      <c r="AG473" s="107"/>
    </row>
    <row r="474" spans="30:33" ht="15.75" customHeight="1">
      <c r="AD474" s="456"/>
      <c r="AE474" s="456"/>
      <c r="AF474" s="107"/>
      <c r="AG474" s="107"/>
    </row>
    <row r="475" spans="30:33" ht="15.75" customHeight="1">
      <c r="AD475" s="456"/>
      <c r="AE475" s="456"/>
      <c r="AF475" s="107"/>
      <c r="AG475" s="107"/>
    </row>
    <row r="476" spans="30:33" ht="15.75" customHeight="1">
      <c r="AD476" s="456"/>
      <c r="AE476" s="456"/>
      <c r="AF476" s="107"/>
      <c r="AG476" s="107"/>
    </row>
    <row r="477" spans="30:33" ht="15.75" customHeight="1">
      <c r="AD477" s="456"/>
      <c r="AE477" s="456"/>
      <c r="AF477" s="107"/>
      <c r="AG477" s="107"/>
    </row>
    <row r="478" spans="30:33" ht="15.75" customHeight="1">
      <c r="AD478" s="456"/>
      <c r="AE478" s="456"/>
      <c r="AF478" s="107"/>
      <c r="AG478" s="107"/>
    </row>
    <row r="479" spans="30:33" ht="15.75" customHeight="1">
      <c r="AD479" s="456"/>
      <c r="AE479" s="456"/>
      <c r="AF479" s="107"/>
      <c r="AG479" s="107"/>
    </row>
    <row r="480" spans="30:33" ht="15.75" customHeight="1">
      <c r="AD480" s="456"/>
      <c r="AE480" s="456"/>
      <c r="AF480" s="107"/>
      <c r="AG480" s="107"/>
    </row>
    <row r="481" spans="30:33" ht="15.75" customHeight="1">
      <c r="AD481" s="456"/>
      <c r="AE481" s="456"/>
      <c r="AF481" s="107"/>
      <c r="AG481" s="107"/>
    </row>
    <row r="482" spans="30:33" ht="15.75" customHeight="1">
      <c r="AD482" s="456"/>
      <c r="AE482" s="456"/>
      <c r="AF482" s="107"/>
      <c r="AG482" s="107"/>
    </row>
    <row r="483" spans="30:33" ht="15.75" customHeight="1">
      <c r="AD483" s="456"/>
      <c r="AE483" s="456"/>
      <c r="AF483" s="107"/>
      <c r="AG483" s="107"/>
    </row>
    <row r="484" spans="30:33" ht="15.75" customHeight="1">
      <c r="AD484" s="456"/>
      <c r="AE484" s="456"/>
      <c r="AF484" s="107"/>
      <c r="AG484" s="107"/>
    </row>
    <row r="485" spans="30:33" ht="15.75" customHeight="1">
      <c r="AD485" s="456"/>
      <c r="AE485" s="456"/>
      <c r="AF485" s="107"/>
      <c r="AG485" s="107"/>
    </row>
    <row r="486" spans="30:33" ht="15.75" customHeight="1">
      <c r="AD486" s="456"/>
      <c r="AE486" s="456"/>
      <c r="AF486" s="107"/>
      <c r="AG486" s="107"/>
    </row>
    <row r="487" spans="30:33" ht="15.75" customHeight="1">
      <c r="AD487" s="456"/>
      <c r="AE487" s="456"/>
      <c r="AF487" s="107"/>
      <c r="AG487" s="107"/>
    </row>
    <row r="488" spans="30:33" ht="15.75" customHeight="1">
      <c r="AD488" s="456"/>
      <c r="AE488" s="456"/>
      <c r="AF488" s="107"/>
      <c r="AG488" s="107"/>
    </row>
    <row r="489" spans="30:33" ht="15.75" customHeight="1">
      <c r="AD489" s="456"/>
      <c r="AE489" s="456"/>
      <c r="AF489" s="107"/>
      <c r="AG489" s="107"/>
    </row>
    <row r="490" spans="30:33" ht="15.75" customHeight="1">
      <c r="AD490" s="456"/>
      <c r="AE490" s="456"/>
      <c r="AF490" s="107"/>
      <c r="AG490" s="107"/>
    </row>
    <row r="491" spans="30:33" ht="15.75" customHeight="1">
      <c r="AD491" s="456"/>
      <c r="AE491" s="456"/>
      <c r="AF491" s="107"/>
      <c r="AG491" s="107"/>
    </row>
    <row r="492" spans="30:33" ht="15.75" customHeight="1">
      <c r="AD492" s="456"/>
      <c r="AE492" s="456"/>
      <c r="AF492" s="107"/>
      <c r="AG492" s="107"/>
    </row>
    <row r="493" spans="30:33" ht="15.75" customHeight="1">
      <c r="AD493" s="456"/>
      <c r="AE493" s="456"/>
      <c r="AF493" s="107"/>
      <c r="AG493" s="107"/>
    </row>
    <row r="494" spans="30:33" ht="15.75" customHeight="1">
      <c r="AD494" s="456"/>
      <c r="AE494" s="456"/>
      <c r="AF494" s="107"/>
      <c r="AG494" s="107"/>
    </row>
    <row r="495" spans="30:33" ht="15.75" customHeight="1">
      <c r="AD495" s="456"/>
      <c r="AE495" s="456"/>
      <c r="AF495" s="107"/>
      <c r="AG495" s="107"/>
    </row>
    <row r="496" spans="30:33" ht="15.75" customHeight="1">
      <c r="AD496" s="456"/>
      <c r="AE496" s="456"/>
      <c r="AF496" s="107"/>
      <c r="AG496" s="107"/>
    </row>
    <row r="497" spans="30:33" ht="15.75" customHeight="1">
      <c r="AD497" s="456"/>
      <c r="AE497" s="456"/>
      <c r="AF497" s="107"/>
      <c r="AG497" s="107"/>
    </row>
    <row r="498" spans="30:33" ht="15.75" customHeight="1">
      <c r="AD498" s="456"/>
      <c r="AE498" s="456"/>
      <c r="AF498" s="107"/>
      <c r="AG498" s="107"/>
    </row>
    <row r="499" spans="30:33" ht="15.75" customHeight="1">
      <c r="AD499" s="456"/>
      <c r="AE499" s="456"/>
      <c r="AF499" s="107"/>
      <c r="AG499" s="107"/>
    </row>
    <row r="500" spans="30:33" ht="15.75" customHeight="1">
      <c r="AD500" s="456"/>
      <c r="AE500" s="456"/>
      <c r="AF500" s="107"/>
      <c r="AG500" s="107"/>
    </row>
    <row r="501" spans="30:33" ht="15.75" customHeight="1">
      <c r="AD501" s="456"/>
      <c r="AE501" s="456"/>
      <c r="AF501" s="107"/>
      <c r="AG501" s="107"/>
    </row>
    <row r="502" spans="30:33" ht="15.75" customHeight="1">
      <c r="AD502" s="456"/>
      <c r="AE502" s="456"/>
      <c r="AF502" s="107"/>
      <c r="AG502" s="107"/>
    </row>
    <row r="503" spans="30:33" ht="15.75" customHeight="1">
      <c r="AD503" s="456"/>
      <c r="AE503" s="456"/>
      <c r="AF503" s="107"/>
      <c r="AG503" s="107"/>
    </row>
    <row r="504" spans="30:33" ht="15.75" customHeight="1">
      <c r="AD504" s="456"/>
      <c r="AE504" s="456"/>
      <c r="AF504" s="107"/>
      <c r="AG504" s="107"/>
    </row>
    <row r="505" spans="30:33" ht="15.75" customHeight="1">
      <c r="AD505" s="456"/>
      <c r="AE505" s="456"/>
      <c r="AF505" s="107"/>
      <c r="AG505" s="107"/>
    </row>
    <row r="506" spans="30:33" ht="15.75" customHeight="1">
      <c r="AD506" s="456"/>
      <c r="AE506" s="456"/>
      <c r="AF506" s="107"/>
      <c r="AG506" s="107"/>
    </row>
    <row r="507" spans="30:33" ht="15.75" customHeight="1">
      <c r="AD507" s="456"/>
      <c r="AE507" s="456"/>
      <c r="AF507" s="107"/>
      <c r="AG507" s="107"/>
    </row>
    <row r="508" spans="30:33" ht="15.75" customHeight="1">
      <c r="AD508" s="456"/>
      <c r="AE508" s="456"/>
      <c r="AF508" s="107"/>
      <c r="AG508" s="107"/>
    </row>
    <row r="509" spans="30:33" ht="15.75" customHeight="1">
      <c r="AD509" s="456"/>
      <c r="AE509" s="456"/>
      <c r="AF509" s="107"/>
      <c r="AG509" s="107"/>
    </row>
    <row r="510" spans="30:33" ht="15.75" customHeight="1">
      <c r="AD510" s="456"/>
      <c r="AE510" s="456"/>
      <c r="AF510" s="107"/>
      <c r="AG510" s="107"/>
    </row>
    <row r="511" spans="30:33" ht="15.75" customHeight="1">
      <c r="AD511" s="456"/>
      <c r="AE511" s="456"/>
      <c r="AF511" s="107"/>
      <c r="AG511" s="107"/>
    </row>
    <row r="512" spans="30:33" ht="15.75" customHeight="1">
      <c r="AD512" s="456"/>
      <c r="AE512" s="456"/>
      <c r="AF512" s="107"/>
      <c r="AG512" s="107"/>
    </row>
    <row r="513" spans="30:33" ht="15.75" customHeight="1">
      <c r="AD513" s="456"/>
      <c r="AE513" s="456"/>
      <c r="AF513" s="107"/>
      <c r="AG513" s="107"/>
    </row>
    <row r="514" spans="30:33" ht="15.75" customHeight="1">
      <c r="AD514" s="456"/>
      <c r="AE514" s="456"/>
      <c r="AF514" s="107"/>
      <c r="AG514" s="107"/>
    </row>
    <row r="515" spans="30:33" ht="15.75" customHeight="1">
      <c r="AD515" s="456"/>
      <c r="AE515" s="456"/>
      <c r="AF515" s="107"/>
      <c r="AG515" s="107"/>
    </row>
    <row r="516" spans="30:33" ht="15.75" customHeight="1">
      <c r="AD516" s="456"/>
      <c r="AE516" s="456"/>
      <c r="AF516" s="107"/>
      <c r="AG516" s="107"/>
    </row>
    <row r="517" spans="30:33" ht="15.75" customHeight="1">
      <c r="AD517" s="456"/>
      <c r="AE517" s="456"/>
      <c r="AF517" s="107"/>
      <c r="AG517" s="107"/>
    </row>
    <row r="518" spans="30:33" ht="15.75" customHeight="1">
      <c r="AD518" s="456"/>
      <c r="AE518" s="456"/>
      <c r="AF518" s="107"/>
      <c r="AG518" s="107"/>
    </row>
    <row r="519" spans="30:33" ht="15.75" customHeight="1">
      <c r="AD519" s="456"/>
      <c r="AE519" s="456"/>
      <c r="AF519" s="107"/>
      <c r="AG519" s="107"/>
    </row>
    <row r="520" spans="30:33" ht="15.75" customHeight="1">
      <c r="AD520" s="456"/>
      <c r="AE520" s="456"/>
      <c r="AF520" s="107"/>
      <c r="AG520" s="107"/>
    </row>
    <row r="521" spans="30:33" ht="15.75" customHeight="1">
      <c r="AD521" s="456"/>
      <c r="AE521" s="456"/>
      <c r="AF521" s="107"/>
      <c r="AG521" s="107"/>
    </row>
    <row r="522" spans="30:33" ht="15.75" customHeight="1">
      <c r="AD522" s="456"/>
      <c r="AE522" s="456"/>
      <c r="AF522" s="107"/>
      <c r="AG522" s="107"/>
    </row>
    <row r="523" spans="30:33" ht="15.75" customHeight="1">
      <c r="AD523" s="456"/>
      <c r="AE523" s="456"/>
      <c r="AF523" s="107"/>
      <c r="AG523" s="107"/>
    </row>
    <row r="524" spans="30:33" ht="15.75" customHeight="1">
      <c r="AD524" s="456"/>
      <c r="AE524" s="456"/>
      <c r="AF524" s="107"/>
      <c r="AG524" s="107"/>
    </row>
    <row r="525" spans="30:33" ht="15.75" customHeight="1">
      <c r="AD525" s="456"/>
      <c r="AE525" s="456"/>
      <c r="AF525" s="107"/>
      <c r="AG525" s="107"/>
    </row>
    <row r="526" spans="30:33" ht="15.75" customHeight="1">
      <c r="AD526" s="456"/>
      <c r="AE526" s="456"/>
      <c r="AF526" s="107"/>
      <c r="AG526" s="107"/>
    </row>
    <row r="527" spans="30:33" ht="15.75" customHeight="1">
      <c r="AD527" s="456"/>
      <c r="AE527" s="456"/>
      <c r="AF527" s="107"/>
      <c r="AG527" s="107"/>
    </row>
    <row r="528" spans="30:33" ht="15.75" customHeight="1">
      <c r="AD528" s="456"/>
      <c r="AE528" s="456"/>
      <c r="AF528" s="107"/>
      <c r="AG528" s="107"/>
    </row>
    <row r="529" spans="30:33" ht="15.75" customHeight="1">
      <c r="AD529" s="456"/>
      <c r="AE529" s="456"/>
      <c r="AF529" s="107"/>
      <c r="AG529" s="107"/>
    </row>
    <row r="530" spans="30:33" ht="15.75" customHeight="1">
      <c r="AD530" s="456"/>
      <c r="AE530" s="456"/>
      <c r="AF530" s="107"/>
      <c r="AG530" s="107"/>
    </row>
    <row r="531" spans="30:33" ht="15.75" customHeight="1">
      <c r="AD531" s="456"/>
      <c r="AE531" s="456"/>
      <c r="AF531" s="107"/>
      <c r="AG531" s="107"/>
    </row>
    <row r="532" spans="30:33" ht="15.75" customHeight="1">
      <c r="AD532" s="456"/>
      <c r="AE532" s="456"/>
      <c r="AF532" s="107"/>
      <c r="AG532" s="107"/>
    </row>
    <row r="533" spans="30:33" ht="15.75" customHeight="1">
      <c r="AD533" s="456"/>
      <c r="AE533" s="456"/>
      <c r="AF533" s="107"/>
      <c r="AG533" s="107"/>
    </row>
    <row r="534" spans="30:33" ht="15.75" customHeight="1">
      <c r="AD534" s="456"/>
      <c r="AE534" s="456"/>
      <c r="AF534" s="107"/>
      <c r="AG534" s="107"/>
    </row>
    <row r="535" spans="30:33" ht="15.75" customHeight="1">
      <c r="AD535" s="456"/>
      <c r="AE535" s="456"/>
      <c r="AF535" s="107"/>
      <c r="AG535" s="107"/>
    </row>
    <row r="536" spans="30:33" ht="15.75" customHeight="1">
      <c r="AD536" s="456"/>
      <c r="AE536" s="456"/>
      <c r="AF536" s="107"/>
      <c r="AG536" s="107"/>
    </row>
    <row r="537" spans="30:33" ht="15.75" customHeight="1">
      <c r="AD537" s="456"/>
      <c r="AE537" s="456"/>
      <c r="AF537" s="107"/>
      <c r="AG537" s="107"/>
    </row>
    <row r="538" spans="30:33" ht="15.75" customHeight="1">
      <c r="AD538" s="456"/>
      <c r="AE538" s="456"/>
      <c r="AF538" s="107"/>
      <c r="AG538" s="107"/>
    </row>
    <row r="539" spans="30:33" ht="15.75" customHeight="1">
      <c r="AD539" s="456"/>
      <c r="AE539" s="456"/>
      <c r="AF539" s="107"/>
      <c r="AG539" s="107"/>
    </row>
    <row r="540" spans="30:33" ht="15.75" customHeight="1">
      <c r="AD540" s="456"/>
      <c r="AE540" s="456"/>
      <c r="AF540" s="107"/>
      <c r="AG540" s="107"/>
    </row>
    <row r="541" spans="30:33" ht="15.75" customHeight="1">
      <c r="AD541" s="456"/>
      <c r="AE541" s="456"/>
      <c r="AF541" s="107"/>
      <c r="AG541" s="107"/>
    </row>
    <row r="542" spans="30:33" ht="15.75" customHeight="1">
      <c r="AD542" s="456"/>
      <c r="AE542" s="456"/>
      <c r="AF542" s="107"/>
      <c r="AG542" s="107"/>
    </row>
    <row r="543" spans="30:33" ht="15.75" customHeight="1">
      <c r="AD543" s="456"/>
      <c r="AE543" s="456"/>
      <c r="AF543" s="107"/>
      <c r="AG543" s="107"/>
    </row>
    <row r="544" spans="30:33" ht="15.75" customHeight="1">
      <c r="AD544" s="456"/>
      <c r="AE544" s="456"/>
      <c r="AF544" s="107"/>
      <c r="AG544" s="107"/>
    </row>
    <row r="545" spans="30:33" ht="15.75" customHeight="1">
      <c r="AD545" s="456"/>
      <c r="AE545" s="456"/>
      <c r="AF545" s="107"/>
      <c r="AG545" s="107"/>
    </row>
    <row r="546" spans="30:33" ht="15.75" customHeight="1">
      <c r="AD546" s="456"/>
      <c r="AE546" s="456"/>
      <c r="AF546" s="107"/>
      <c r="AG546" s="107"/>
    </row>
    <row r="547" spans="30:33" ht="15.75" customHeight="1">
      <c r="AD547" s="456"/>
      <c r="AE547" s="456"/>
      <c r="AF547" s="107"/>
      <c r="AG547" s="107"/>
    </row>
    <row r="548" spans="30:33" ht="15.75" customHeight="1">
      <c r="AD548" s="456"/>
      <c r="AE548" s="456"/>
      <c r="AF548" s="107"/>
      <c r="AG548" s="107"/>
    </row>
    <row r="549" spans="30:33" ht="15.75" customHeight="1">
      <c r="AD549" s="456"/>
      <c r="AE549" s="456"/>
      <c r="AF549" s="107"/>
      <c r="AG549" s="107"/>
    </row>
    <row r="550" spans="30:33" ht="15.75" customHeight="1">
      <c r="AD550" s="456"/>
      <c r="AE550" s="456"/>
      <c r="AF550" s="107"/>
      <c r="AG550" s="107"/>
    </row>
    <row r="551" spans="30:33" ht="15.75" customHeight="1">
      <c r="AD551" s="456"/>
      <c r="AE551" s="456"/>
      <c r="AF551" s="107"/>
      <c r="AG551" s="107"/>
    </row>
    <row r="552" spans="30:33" ht="15.75" customHeight="1">
      <c r="AD552" s="456"/>
      <c r="AE552" s="456"/>
      <c r="AF552" s="107"/>
      <c r="AG552" s="107"/>
    </row>
    <row r="553" spans="30:33" ht="15.75" customHeight="1">
      <c r="AD553" s="456"/>
      <c r="AE553" s="456"/>
      <c r="AF553" s="107"/>
      <c r="AG553" s="107"/>
    </row>
    <row r="554" spans="30:33" ht="15.75" customHeight="1">
      <c r="AD554" s="456"/>
      <c r="AE554" s="456"/>
      <c r="AF554" s="107"/>
      <c r="AG554" s="107"/>
    </row>
    <row r="555" spans="30:33" ht="15.75" customHeight="1">
      <c r="AD555" s="456"/>
      <c r="AE555" s="456"/>
      <c r="AF555" s="107"/>
      <c r="AG555" s="107"/>
    </row>
    <row r="556" spans="30:33" ht="15.75" customHeight="1">
      <c r="AD556" s="456"/>
      <c r="AE556" s="456"/>
      <c r="AF556" s="107"/>
      <c r="AG556" s="107"/>
    </row>
    <row r="557" spans="30:33" ht="15.75" customHeight="1">
      <c r="AD557" s="456"/>
      <c r="AE557" s="456"/>
      <c r="AF557" s="107"/>
      <c r="AG557" s="107"/>
    </row>
    <row r="558" spans="30:33" ht="15.75" customHeight="1">
      <c r="AD558" s="456"/>
      <c r="AE558" s="456"/>
      <c r="AF558" s="107"/>
      <c r="AG558" s="107"/>
    </row>
    <row r="559" spans="30:33" ht="15.75" customHeight="1">
      <c r="AD559" s="456"/>
      <c r="AE559" s="456"/>
      <c r="AF559" s="107"/>
      <c r="AG559" s="107"/>
    </row>
    <row r="560" spans="30:33" ht="15.75" customHeight="1">
      <c r="AD560" s="456"/>
      <c r="AE560" s="456"/>
      <c r="AF560" s="107"/>
      <c r="AG560" s="107"/>
    </row>
    <row r="561" spans="30:33" ht="15.75" customHeight="1">
      <c r="AD561" s="456"/>
      <c r="AE561" s="456"/>
      <c r="AF561" s="107"/>
      <c r="AG561" s="107"/>
    </row>
    <row r="562" spans="30:33" ht="15.75" customHeight="1">
      <c r="AD562" s="456"/>
      <c r="AE562" s="456"/>
      <c r="AF562" s="107"/>
      <c r="AG562" s="107"/>
    </row>
    <row r="563" spans="30:33" ht="15.75" customHeight="1">
      <c r="AD563" s="456"/>
      <c r="AE563" s="456"/>
      <c r="AF563" s="107"/>
      <c r="AG563" s="107"/>
    </row>
    <row r="564" spans="30:33" ht="15.75" customHeight="1">
      <c r="AD564" s="456"/>
      <c r="AE564" s="456"/>
      <c r="AF564" s="107"/>
      <c r="AG564" s="107"/>
    </row>
    <row r="565" spans="30:33" ht="15.75" customHeight="1">
      <c r="AD565" s="456"/>
      <c r="AE565" s="456"/>
      <c r="AF565" s="107"/>
      <c r="AG565" s="107"/>
    </row>
    <row r="566" spans="30:33" ht="15.75" customHeight="1">
      <c r="AD566" s="456"/>
      <c r="AE566" s="456"/>
      <c r="AF566" s="107"/>
      <c r="AG566" s="107"/>
    </row>
    <row r="567" spans="30:33" ht="15.75" customHeight="1">
      <c r="AD567" s="456"/>
      <c r="AE567" s="456"/>
      <c r="AF567" s="107"/>
      <c r="AG567" s="107"/>
    </row>
    <row r="568" spans="30:33" ht="15.75" customHeight="1">
      <c r="AD568" s="456"/>
      <c r="AE568" s="456"/>
      <c r="AF568" s="107"/>
      <c r="AG568" s="107"/>
    </row>
    <row r="569" spans="30:33" ht="15.75" customHeight="1">
      <c r="AD569" s="456"/>
      <c r="AE569" s="456"/>
      <c r="AF569" s="107"/>
      <c r="AG569" s="107"/>
    </row>
    <row r="570" spans="30:33" ht="15.75" customHeight="1">
      <c r="AD570" s="456"/>
      <c r="AE570" s="456"/>
      <c r="AF570" s="107"/>
      <c r="AG570" s="107"/>
    </row>
    <row r="571" spans="30:33" ht="15.75" customHeight="1">
      <c r="AD571" s="456"/>
      <c r="AE571" s="456"/>
      <c r="AF571" s="107"/>
      <c r="AG571" s="107"/>
    </row>
    <row r="572" spans="30:33" ht="15.75" customHeight="1">
      <c r="AD572" s="456"/>
      <c r="AE572" s="456"/>
      <c r="AF572" s="107"/>
      <c r="AG572" s="107"/>
    </row>
    <row r="573" spans="30:33" ht="15.75" customHeight="1">
      <c r="AD573" s="456"/>
      <c r="AE573" s="456"/>
      <c r="AF573" s="107"/>
      <c r="AG573" s="107"/>
    </row>
    <row r="574" spans="30:33" ht="15.75" customHeight="1">
      <c r="AD574" s="456"/>
      <c r="AE574" s="456"/>
      <c r="AF574" s="107"/>
      <c r="AG574" s="107"/>
    </row>
    <row r="575" spans="30:33" ht="15.75" customHeight="1">
      <c r="AD575" s="456"/>
      <c r="AE575" s="456"/>
      <c r="AF575" s="107"/>
      <c r="AG575" s="107"/>
    </row>
    <row r="576" spans="30:33" ht="15.75" customHeight="1">
      <c r="AD576" s="456"/>
      <c r="AE576" s="456"/>
      <c r="AF576" s="107"/>
      <c r="AG576" s="107"/>
    </row>
    <row r="577" spans="30:33" ht="15.75" customHeight="1">
      <c r="AD577" s="456"/>
      <c r="AE577" s="456"/>
      <c r="AF577" s="107"/>
      <c r="AG577" s="107"/>
    </row>
    <row r="578" spans="30:33" ht="15.75" customHeight="1">
      <c r="AD578" s="456"/>
      <c r="AE578" s="456"/>
      <c r="AF578" s="107"/>
      <c r="AG578" s="107"/>
    </row>
    <row r="579" spans="30:33" ht="15.75" customHeight="1">
      <c r="AD579" s="456"/>
      <c r="AE579" s="456"/>
      <c r="AF579" s="107"/>
      <c r="AG579" s="107"/>
    </row>
    <row r="580" spans="30:33" ht="15.75" customHeight="1">
      <c r="AD580" s="456"/>
      <c r="AE580" s="456"/>
      <c r="AF580" s="107"/>
      <c r="AG580" s="107"/>
    </row>
    <row r="581" spans="30:33" ht="15.75" customHeight="1">
      <c r="AD581" s="456"/>
      <c r="AE581" s="456"/>
      <c r="AF581" s="107"/>
      <c r="AG581" s="107"/>
    </row>
    <row r="582" spans="30:33" ht="15.75" customHeight="1">
      <c r="AD582" s="456"/>
      <c r="AE582" s="456"/>
      <c r="AF582" s="107"/>
      <c r="AG582" s="107"/>
    </row>
    <row r="583" spans="30:33" ht="15.75" customHeight="1">
      <c r="AD583" s="456"/>
      <c r="AE583" s="456"/>
      <c r="AF583" s="107"/>
      <c r="AG583" s="107"/>
    </row>
    <row r="584" spans="30:33" ht="15.75" customHeight="1">
      <c r="AD584" s="456"/>
      <c r="AE584" s="456"/>
      <c r="AF584" s="107"/>
      <c r="AG584" s="107"/>
    </row>
    <row r="585" spans="30:33" ht="15.75" customHeight="1">
      <c r="AD585" s="456"/>
      <c r="AE585" s="456"/>
      <c r="AF585" s="107"/>
      <c r="AG585" s="107"/>
    </row>
    <row r="586" spans="30:33" ht="15.75" customHeight="1">
      <c r="AD586" s="456"/>
      <c r="AE586" s="456"/>
      <c r="AF586" s="107"/>
      <c r="AG586" s="107"/>
    </row>
    <row r="587" spans="30:33" ht="15.75" customHeight="1">
      <c r="AD587" s="456"/>
      <c r="AE587" s="456"/>
      <c r="AF587" s="107"/>
      <c r="AG587" s="107"/>
    </row>
    <row r="588" spans="30:33" ht="15.75" customHeight="1">
      <c r="AD588" s="456"/>
      <c r="AE588" s="456"/>
      <c r="AF588" s="107"/>
      <c r="AG588" s="107"/>
    </row>
    <row r="589" spans="30:33" ht="15.75" customHeight="1">
      <c r="AD589" s="456"/>
      <c r="AE589" s="456"/>
      <c r="AF589" s="107"/>
      <c r="AG589" s="107"/>
    </row>
    <row r="590" spans="30:33" ht="15.75" customHeight="1">
      <c r="AD590" s="456"/>
      <c r="AE590" s="456"/>
      <c r="AF590" s="107"/>
      <c r="AG590" s="107"/>
    </row>
    <row r="591" spans="30:33" ht="15.75" customHeight="1">
      <c r="AD591" s="456"/>
      <c r="AE591" s="456"/>
      <c r="AF591" s="107"/>
      <c r="AG591" s="107"/>
    </row>
    <row r="592" spans="30:33" ht="15.75" customHeight="1">
      <c r="AD592" s="456"/>
      <c r="AE592" s="456"/>
      <c r="AF592" s="107"/>
      <c r="AG592" s="107"/>
    </row>
    <row r="593" spans="30:33" ht="15.75" customHeight="1">
      <c r="AD593" s="456"/>
      <c r="AE593" s="456"/>
      <c r="AF593" s="107"/>
      <c r="AG593" s="107"/>
    </row>
    <row r="594" spans="30:33" ht="15.75" customHeight="1">
      <c r="AD594" s="456"/>
      <c r="AE594" s="456"/>
      <c r="AF594" s="107"/>
      <c r="AG594" s="107"/>
    </row>
    <row r="595" spans="30:33" ht="15.75" customHeight="1">
      <c r="AD595" s="456"/>
      <c r="AE595" s="456"/>
      <c r="AF595" s="107"/>
      <c r="AG595" s="107"/>
    </row>
    <row r="596" spans="30:33" ht="15.75" customHeight="1">
      <c r="AD596" s="456"/>
      <c r="AE596" s="456"/>
      <c r="AF596" s="107"/>
      <c r="AG596" s="107"/>
    </row>
    <row r="597" spans="30:33" ht="15.75" customHeight="1">
      <c r="AD597" s="456"/>
      <c r="AE597" s="456"/>
      <c r="AF597" s="107"/>
      <c r="AG597" s="107"/>
    </row>
    <row r="598" spans="30:33" ht="15.75" customHeight="1">
      <c r="AD598" s="456"/>
      <c r="AE598" s="456"/>
      <c r="AF598" s="107"/>
      <c r="AG598" s="107"/>
    </row>
    <row r="599" spans="30:33" ht="15.75" customHeight="1">
      <c r="AD599" s="456"/>
      <c r="AE599" s="456"/>
      <c r="AF599" s="107"/>
      <c r="AG599" s="107"/>
    </row>
    <row r="600" spans="30:33" ht="15.75" customHeight="1">
      <c r="AD600" s="456"/>
      <c r="AE600" s="456"/>
      <c r="AF600" s="107"/>
      <c r="AG600" s="107"/>
    </row>
    <row r="601" spans="30:33" ht="15.75" customHeight="1">
      <c r="AD601" s="456"/>
      <c r="AE601" s="456"/>
      <c r="AF601" s="107"/>
      <c r="AG601" s="107"/>
    </row>
    <row r="602" spans="30:33" ht="15.75" customHeight="1">
      <c r="AD602" s="456"/>
      <c r="AE602" s="456"/>
      <c r="AF602" s="107"/>
      <c r="AG602" s="107"/>
    </row>
    <row r="603" spans="30:33" ht="15.75" customHeight="1">
      <c r="AD603" s="456"/>
      <c r="AE603" s="456"/>
      <c r="AF603" s="107"/>
      <c r="AG603" s="107"/>
    </row>
    <row r="604" spans="30:33" ht="15.75" customHeight="1">
      <c r="AD604" s="456"/>
      <c r="AE604" s="456"/>
      <c r="AF604" s="107"/>
      <c r="AG604" s="107"/>
    </row>
    <row r="605" spans="30:33" ht="15.75" customHeight="1">
      <c r="AD605" s="456"/>
      <c r="AE605" s="456"/>
      <c r="AF605" s="107"/>
      <c r="AG605" s="107"/>
    </row>
    <row r="606" spans="30:33" ht="15.75" customHeight="1">
      <c r="AD606" s="456"/>
      <c r="AE606" s="456"/>
      <c r="AF606" s="107"/>
      <c r="AG606" s="107"/>
    </row>
    <row r="607" spans="30:33" ht="15.75" customHeight="1">
      <c r="AD607" s="456"/>
      <c r="AE607" s="456"/>
      <c r="AF607" s="107"/>
      <c r="AG607" s="107"/>
    </row>
    <row r="608" spans="30:33" ht="15.75" customHeight="1">
      <c r="AD608" s="456"/>
      <c r="AE608" s="456"/>
      <c r="AF608" s="107"/>
      <c r="AG608" s="107"/>
    </row>
    <row r="609" spans="30:33" ht="15.75" customHeight="1">
      <c r="AD609" s="456"/>
      <c r="AE609" s="456"/>
      <c r="AF609" s="107"/>
      <c r="AG609" s="107"/>
    </row>
    <row r="610" spans="30:33" ht="15.75" customHeight="1">
      <c r="AD610" s="456"/>
      <c r="AE610" s="456"/>
      <c r="AF610" s="107"/>
      <c r="AG610" s="107"/>
    </row>
    <row r="611" spans="30:33" ht="15.75" customHeight="1">
      <c r="AD611" s="456"/>
      <c r="AE611" s="456"/>
      <c r="AF611" s="107"/>
      <c r="AG611" s="107"/>
    </row>
    <row r="612" spans="30:33" ht="15.75" customHeight="1">
      <c r="AD612" s="456"/>
      <c r="AE612" s="456"/>
      <c r="AF612" s="107"/>
      <c r="AG612" s="107"/>
    </row>
    <row r="613" spans="30:33" ht="15.75" customHeight="1">
      <c r="AD613" s="456"/>
      <c r="AE613" s="456"/>
      <c r="AF613" s="107"/>
      <c r="AG613" s="107"/>
    </row>
    <row r="614" spans="30:33" ht="15.75" customHeight="1">
      <c r="AD614" s="456"/>
      <c r="AE614" s="456"/>
      <c r="AF614" s="107"/>
      <c r="AG614" s="107"/>
    </row>
    <row r="615" spans="30:33" ht="15.75" customHeight="1">
      <c r="AD615" s="456"/>
      <c r="AE615" s="456"/>
      <c r="AF615" s="107"/>
      <c r="AG615" s="107"/>
    </row>
    <row r="616" spans="30:33" ht="15.75" customHeight="1">
      <c r="AD616" s="456"/>
      <c r="AE616" s="456"/>
      <c r="AF616" s="107"/>
      <c r="AG616" s="107"/>
    </row>
    <row r="617" spans="30:33" ht="15.75" customHeight="1">
      <c r="AD617" s="456"/>
      <c r="AE617" s="456"/>
      <c r="AF617" s="107"/>
      <c r="AG617" s="107"/>
    </row>
    <row r="618" spans="30:33" ht="15.75" customHeight="1">
      <c r="AD618" s="456"/>
      <c r="AE618" s="456"/>
      <c r="AF618" s="107"/>
      <c r="AG618" s="107"/>
    </row>
    <row r="619" spans="30:33" ht="15.75" customHeight="1">
      <c r="AD619" s="456"/>
      <c r="AE619" s="456"/>
      <c r="AF619" s="107"/>
      <c r="AG619" s="107"/>
    </row>
    <row r="620" spans="30:33" ht="15.75" customHeight="1">
      <c r="AD620" s="456"/>
      <c r="AE620" s="456"/>
      <c r="AF620" s="107"/>
      <c r="AG620" s="107"/>
    </row>
    <row r="621" spans="30:33" ht="15.75" customHeight="1">
      <c r="AD621" s="456"/>
      <c r="AE621" s="456"/>
      <c r="AF621" s="107"/>
      <c r="AG621" s="107"/>
    </row>
    <row r="622" spans="30:33" ht="15.75" customHeight="1">
      <c r="AD622" s="456"/>
      <c r="AE622" s="456"/>
      <c r="AF622" s="107"/>
      <c r="AG622" s="107"/>
    </row>
    <row r="623" spans="30:33" ht="15.75" customHeight="1">
      <c r="AD623" s="456"/>
      <c r="AE623" s="456"/>
      <c r="AF623" s="107"/>
      <c r="AG623" s="107"/>
    </row>
    <row r="624" spans="30:33" ht="15.75" customHeight="1">
      <c r="AD624" s="456"/>
      <c r="AE624" s="456"/>
      <c r="AF624" s="107"/>
      <c r="AG624" s="107"/>
    </row>
    <row r="625" spans="30:33" ht="15.75" customHeight="1">
      <c r="AD625" s="456"/>
      <c r="AE625" s="456"/>
      <c r="AF625" s="107"/>
      <c r="AG625" s="107"/>
    </row>
    <row r="626" spans="30:33" ht="15.75" customHeight="1">
      <c r="AD626" s="456"/>
      <c r="AE626" s="456"/>
      <c r="AF626" s="107"/>
      <c r="AG626" s="107"/>
    </row>
    <row r="627" spans="30:33" ht="15.75" customHeight="1">
      <c r="AD627" s="456"/>
      <c r="AE627" s="456"/>
      <c r="AF627" s="107"/>
      <c r="AG627" s="107"/>
    </row>
    <row r="628" spans="30:33" ht="15.75" customHeight="1">
      <c r="AD628" s="456"/>
      <c r="AE628" s="456"/>
      <c r="AF628" s="107"/>
      <c r="AG628" s="107"/>
    </row>
    <row r="629" spans="30:33" ht="15.75" customHeight="1">
      <c r="AD629" s="456"/>
      <c r="AE629" s="456"/>
      <c r="AF629" s="107"/>
      <c r="AG629" s="107"/>
    </row>
    <row r="630" spans="30:33" ht="15.75" customHeight="1">
      <c r="AD630" s="456"/>
      <c r="AE630" s="456"/>
      <c r="AF630" s="107"/>
      <c r="AG630" s="107"/>
    </row>
    <row r="631" spans="30:33" ht="15.75" customHeight="1">
      <c r="AD631" s="456"/>
      <c r="AE631" s="456"/>
      <c r="AF631" s="107"/>
      <c r="AG631" s="107"/>
    </row>
    <row r="632" spans="30:33" ht="15.75" customHeight="1">
      <c r="AD632" s="456"/>
      <c r="AE632" s="456"/>
      <c r="AF632" s="107"/>
      <c r="AG632" s="107"/>
    </row>
    <row r="633" spans="30:33" ht="15.75" customHeight="1">
      <c r="AD633" s="456"/>
      <c r="AE633" s="456"/>
      <c r="AF633" s="107"/>
      <c r="AG633" s="107"/>
    </row>
    <row r="634" spans="30:33" ht="15.75" customHeight="1">
      <c r="AD634" s="456"/>
      <c r="AE634" s="456"/>
      <c r="AF634" s="107"/>
      <c r="AG634" s="107"/>
    </row>
    <row r="635" spans="30:33" ht="15.75" customHeight="1">
      <c r="AD635" s="456"/>
      <c r="AE635" s="456"/>
      <c r="AF635" s="107"/>
      <c r="AG635" s="107"/>
    </row>
    <row r="636" spans="30:33" ht="15.75" customHeight="1">
      <c r="AD636" s="456"/>
      <c r="AE636" s="456"/>
      <c r="AF636" s="107"/>
      <c r="AG636" s="107"/>
    </row>
    <row r="637" spans="30:33" ht="15.75" customHeight="1">
      <c r="AD637" s="456"/>
      <c r="AE637" s="456"/>
      <c r="AF637" s="107"/>
      <c r="AG637" s="107"/>
    </row>
    <row r="638" spans="30:33" ht="15.75" customHeight="1">
      <c r="AD638" s="456"/>
      <c r="AE638" s="456"/>
      <c r="AF638" s="107"/>
      <c r="AG638" s="107"/>
    </row>
    <row r="639" spans="30:33" ht="15.75" customHeight="1">
      <c r="AD639" s="456"/>
      <c r="AE639" s="456"/>
      <c r="AF639" s="107"/>
      <c r="AG639" s="107"/>
    </row>
    <row r="640" spans="30:33" ht="15.75" customHeight="1">
      <c r="AD640" s="456"/>
      <c r="AE640" s="456"/>
      <c r="AF640" s="107"/>
      <c r="AG640" s="107"/>
    </row>
    <row r="641" spans="30:33" ht="15.75" customHeight="1">
      <c r="AD641" s="456"/>
      <c r="AE641" s="456"/>
      <c r="AF641" s="107"/>
      <c r="AG641" s="107"/>
    </row>
    <row r="642" spans="30:33" ht="15.75" customHeight="1">
      <c r="AD642" s="456"/>
      <c r="AE642" s="456"/>
      <c r="AF642" s="107"/>
      <c r="AG642" s="107"/>
    </row>
    <row r="643" spans="30:33" ht="15.75" customHeight="1">
      <c r="AD643" s="456"/>
      <c r="AE643" s="456"/>
      <c r="AF643" s="107"/>
      <c r="AG643" s="107"/>
    </row>
    <row r="644" spans="30:33" ht="15.75" customHeight="1">
      <c r="AD644" s="456"/>
      <c r="AE644" s="456"/>
      <c r="AF644" s="107"/>
      <c r="AG644" s="107"/>
    </row>
    <row r="645" spans="30:33" ht="15.75" customHeight="1">
      <c r="AD645" s="456"/>
      <c r="AE645" s="456"/>
      <c r="AF645" s="107"/>
      <c r="AG645" s="107"/>
    </row>
    <row r="646" spans="30:33" ht="15.75" customHeight="1">
      <c r="AD646" s="456"/>
      <c r="AE646" s="456"/>
      <c r="AF646" s="107"/>
      <c r="AG646" s="107"/>
    </row>
    <row r="647" spans="30:33" ht="15.75" customHeight="1">
      <c r="AD647" s="456"/>
      <c r="AE647" s="456"/>
      <c r="AF647" s="107"/>
      <c r="AG647" s="107"/>
    </row>
    <row r="648" spans="30:33" ht="15.75" customHeight="1">
      <c r="AD648" s="456"/>
      <c r="AE648" s="456"/>
      <c r="AF648" s="107"/>
      <c r="AG648" s="107"/>
    </row>
    <row r="649" spans="30:33" ht="15.75" customHeight="1">
      <c r="AD649" s="456"/>
      <c r="AE649" s="456"/>
      <c r="AF649" s="107"/>
      <c r="AG649" s="107"/>
    </row>
    <row r="650" spans="30:33" ht="15.75" customHeight="1">
      <c r="AD650" s="456"/>
      <c r="AE650" s="456"/>
      <c r="AF650" s="107"/>
      <c r="AG650" s="107"/>
    </row>
    <row r="651" spans="30:33" ht="15.75" customHeight="1">
      <c r="AD651" s="456"/>
      <c r="AE651" s="456"/>
      <c r="AF651" s="107"/>
      <c r="AG651" s="107"/>
    </row>
    <row r="652" spans="30:33" ht="15.75" customHeight="1">
      <c r="AD652" s="456"/>
      <c r="AE652" s="456"/>
      <c r="AF652" s="107"/>
      <c r="AG652" s="107"/>
    </row>
    <row r="653" spans="30:33" ht="15.75" customHeight="1">
      <c r="AD653" s="456"/>
      <c r="AE653" s="456"/>
      <c r="AF653" s="107"/>
      <c r="AG653" s="107"/>
    </row>
    <row r="654" spans="30:33" ht="15.75" customHeight="1">
      <c r="AD654" s="456"/>
      <c r="AE654" s="456"/>
      <c r="AF654" s="107"/>
      <c r="AG654" s="107"/>
    </row>
    <row r="655" spans="30:33" ht="15.75" customHeight="1">
      <c r="AD655" s="456"/>
      <c r="AE655" s="456"/>
      <c r="AF655" s="107"/>
      <c r="AG655" s="107"/>
    </row>
    <row r="656" spans="30:33" ht="15.75" customHeight="1">
      <c r="AD656" s="456"/>
      <c r="AE656" s="456"/>
      <c r="AF656" s="107"/>
      <c r="AG656" s="107"/>
    </row>
    <row r="657" spans="30:33" ht="15.75" customHeight="1">
      <c r="AD657" s="456"/>
      <c r="AE657" s="456"/>
      <c r="AF657" s="107"/>
      <c r="AG657" s="107"/>
    </row>
    <row r="658" spans="30:33" ht="15.75" customHeight="1">
      <c r="AD658" s="456"/>
      <c r="AE658" s="456"/>
      <c r="AF658" s="107"/>
      <c r="AG658" s="107"/>
    </row>
    <row r="659" spans="30:33" ht="15.75" customHeight="1">
      <c r="AD659" s="456"/>
      <c r="AE659" s="456"/>
      <c r="AF659" s="107"/>
      <c r="AG659" s="107"/>
    </row>
    <row r="660" spans="30:33" ht="15.75" customHeight="1">
      <c r="AD660" s="456"/>
      <c r="AE660" s="456"/>
      <c r="AF660" s="107"/>
      <c r="AG660" s="107"/>
    </row>
    <row r="661" spans="30:33" ht="15.75" customHeight="1">
      <c r="AD661" s="456"/>
      <c r="AE661" s="456"/>
      <c r="AF661" s="107"/>
      <c r="AG661" s="107"/>
    </row>
    <row r="662" spans="30:33" ht="15.75" customHeight="1">
      <c r="AD662" s="456"/>
      <c r="AE662" s="456"/>
      <c r="AF662" s="107"/>
      <c r="AG662" s="107"/>
    </row>
    <row r="663" spans="30:33" ht="15.75" customHeight="1">
      <c r="AD663" s="456"/>
      <c r="AE663" s="456"/>
      <c r="AF663" s="107"/>
      <c r="AG663" s="107"/>
    </row>
    <row r="664" spans="30:33" ht="15.75" customHeight="1">
      <c r="AD664" s="456"/>
      <c r="AE664" s="456"/>
      <c r="AF664" s="107"/>
      <c r="AG664" s="107"/>
    </row>
    <row r="665" spans="30:33" ht="15.75" customHeight="1">
      <c r="AD665" s="456"/>
      <c r="AE665" s="456"/>
      <c r="AF665" s="107"/>
      <c r="AG665" s="107"/>
    </row>
    <row r="666" spans="30:33" ht="15.75" customHeight="1">
      <c r="AD666" s="456"/>
      <c r="AE666" s="456"/>
      <c r="AF666" s="107"/>
      <c r="AG666" s="107"/>
    </row>
    <row r="667" spans="30:33" ht="15.75" customHeight="1">
      <c r="AD667" s="456"/>
      <c r="AE667" s="456"/>
      <c r="AF667" s="107"/>
      <c r="AG667" s="107"/>
    </row>
    <row r="668" spans="30:33" ht="15.75" customHeight="1">
      <c r="AD668" s="456"/>
      <c r="AE668" s="456"/>
      <c r="AF668" s="107"/>
      <c r="AG668" s="107"/>
    </row>
    <row r="669" spans="30:33" ht="15.75" customHeight="1">
      <c r="AD669" s="456"/>
      <c r="AE669" s="456"/>
      <c r="AF669" s="107"/>
      <c r="AG669" s="107"/>
    </row>
    <row r="670" spans="30:33" ht="15.75" customHeight="1">
      <c r="AD670" s="456"/>
      <c r="AE670" s="456"/>
      <c r="AF670" s="107"/>
      <c r="AG670" s="107"/>
    </row>
    <row r="671" spans="30:33" ht="15.75" customHeight="1">
      <c r="AD671" s="456"/>
      <c r="AE671" s="456"/>
      <c r="AF671" s="107"/>
      <c r="AG671" s="107"/>
    </row>
    <row r="672" spans="30:33" ht="15.75" customHeight="1">
      <c r="AD672" s="456"/>
      <c r="AE672" s="456"/>
      <c r="AF672" s="107"/>
      <c r="AG672" s="107"/>
    </row>
    <row r="673" spans="30:33" ht="15.75" customHeight="1">
      <c r="AD673" s="456"/>
      <c r="AE673" s="456"/>
      <c r="AF673" s="107"/>
      <c r="AG673" s="107"/>
    </row>
    <row r="674" spans="30:33" ht="15.75" customHeight="1">
      <c r="AD674" s="456"/>
      <c r="AE674" s="456"/>
      <c r="AF674" s="107"/>
      <c r="AG674" s="107"/>
    </row>
    <row r="675" spans="30:33" ht="15.75" customHeight="1">
      <c r="AD675" s="456"/>
      <c r="AE675" s="456"/>
      <c r="AF675" s="107"/>
      <c r="AG675" s="107"/>
    </row>
    <row r="676" spans="30:33" ht="15.75" customHeight="1">
      <c r="AD676" s="456"/>
      <c r="AE676" s="456"/>
      <c r="AF676" s="107"/>
      <c r="AG676" s="107"/>
    </row>
    <row r="677" spans="30:33" ht="15.75" customHeight="1">
      <c r="AD677" s="456"/>
      <c r="AE677" s="456"/>
      <c r="AF677" s="107"/>
      <c r="AG677" s="107"/>
    </row>
    <row r="678" spans="30:33" ht="15.75" customHeight="1">
      <c r="AD678" s="456"/>
      <c r="AE678" s="456"/>
      <c r="AF678" s="107"/>
      <c r="AG678" s="107"/>
    </row>
    <row r="679" spans="30:33" ht="15.75" customHeight="1">
      <c r="AD679" s="456"/>
      <c r="AE679" s="456"/>
      <c r="AF679" s="107"/>
      <c r="AG679" s="107"/>
    </row>
    <row r="680" spans="30:33" ht="15.75" customHeight="1">
      <c r="AD680" s="456"/>
      <c r="AE680" s="456"/>
      <c r="AF680" s="107"/>
      <c r="AG680" s="107"/>
    </row>
    <row r="681" spans="30:33" ht="15.75" customHeight="1">
      <c r="AD681" s="456"/>
      <c r="AE681" s="456"/>
      <c r="AF681" s="107"/>
      <c r="AG681" s="107"/>
    </row>
    <row r="682" spans="30:33" ht="15.75" customHeight="1">
      <c r="AD682" s="456"/>
      <c r="AE682" s="456"/>
      <c r="AF682" s="107"/>
      <c r="AG682" s="107"/>
    </row>
    <row r="683" spans="30:33" ht="15.75" customHeight="1">
      <c r="AD683" s="456"/>
      <c r="AE683" s="456"/>
      <c r="AF683" s="107"/>
      <c r="AG683" s="107"/>
    </row>
    <row r="684" spans="30:33" ht="15.75" customHeight="1">
      <c r="AD684" s="456"/>
      <c r="AE684" s="456"/>
      <c r="AF684" s="107"/>
      <c r="AG684" s="107"/>
    </row>
    <row r="685" spans="30:33" ht="15.75" customHeight="1">
      <c r="AD685" s="456"/>
      <c r="AE685" s="456"/>
      <c r="AF685" s="107"/>
      <c r="AG685" s="107"/>
    </row>
    <row r="686" spans="30:33" ht="15.75" customHeight="1">
      <c r="AD686" s="456"/>
      <c r="AE686" s="456"/>
      <c r="AF686" s="107"/>
      <c r="AG686" s="107"/>
    </row>
    <row r="687" spans="30:33" ht="15.75" customHeight="1">
      <c r="AD687" s="456"/>
      <c r="AE687" s="456"/>
      <c r="AF687" s="107"/>
      <c r="AG687" s="107"/>
    </row>
    <row r="688" spans="30:33" ht="15.75" customHeight="1">
      <c r="AD688" s="456"/>
      <c r="AE688" s="456"/>
      <c r="AF688" s="107"/>
      <c r="AG688" s="107"/>
    </row>
    <row r="689" spans="30:33" ht="15.75" customHeight="1">
      <c r="AD689" s="456"/>
      <c r="AE689" s="456"/>
      <c r="AF689" s="107"/>
      <c r="AG689" s="107"/>
    </row>
    <row r="690" spans="30:33" ht="15.75" customHeight="1">
      <c r="AD690" s="456"/>
      <c r="AE690" s="456"/>
      <c r="AF690" s="107"/>
      <c r="AG690" s="107"/>
    </row>
    <row r="691" spans="30:33" ht="15.75" customHeight="1">
      <c r="AD691" s="456"/>
      <c r="AE691" s="456"/>
      <c r="AF691" s="107"/>
      <c r="AG691" s="107"/>
    </row>
    <row r="692" spans="30:33" ht="15.75" customHeight="1">
      <c r="AD692" s="456"/>
      <c r="AE692" s="456"/>
      <c r="AF692" s="107"/>
      <c r="AG692" s="107"/>
    </row>
    <row r="693" spans="30:33" ht="15.75" customHeight="1">
      <c r="AD693" s="456"/>
      <c r="AE693" s="456"/>
      <c r="AF693" s="107"/>
      <c r="AG693" s="107"/>
    </row>
    <row r="694" spans="30:33" ht="15.75" customHeight="1">
      <c r="AD694" s="456"/>
      <c r="AE694" s="456"/>
      <c r="AF694" s="107"/>
      <c r="AG694" s="107"/>
    </row>
    <row r="695" spans="30:33" ht="15.75" customHeight="1">
      <c r="AD695" s="456"/>
      <c r="AE695" s="456"/>
      <c r="AF695" s="107"/>
      <c r="AG695" s="107"/>
    </row>
    <row r="696" spans="30:33" ht="15.75" customHeight="1">
      <c r="AD696" s="456"/>
      <c r="AE696" s="456"/>
      <c r="AF696" s="107"/>
      <c r="AG696" s="107"/>
    </row>
    <row r="697" spans="30:33" ht="15.75" customHeight="1">
      <c r="AD697" s="456"/>
      <c r="AE697" s="456"/>
      <c r="AF697" s="107"/>
      <c r="AG697" s="107"/>
    </row>
    <row r="698" spans="30:33" ht="15.75" customHeight="1">
      <c r="AD698" s="456"/>
      <c r="AE698" s="456"/>
      <c r="AF698" s="107"/>
      <c r="AG698" s="107"/>
    </row>
    <row r="699" spans="30:33" ht="15.75" customHeight="1">
      <c r="AD699" s="456"/>
      <c r="AE699" s="456"/>
      <c r="AF699" s="107"/>
      <c r="AG699" s="107"/>
    </row>
    <row r="700" spans="30:33" ht="15.75" customHeight="1">
      <c r="AD700" s="456"/>
      <c r="AE700" s="456"/>
      <c r="AF700" s="107"/>
      <c r="AG700" s="107"/>
    </row>
    <row r="701" spans="30:33" ht="15.75" customHeight="1">
      <c r="AD701" s="456"/>
      <c r="AE701" s="456"/>
      <c r="AF701" s="107"/>
      <c r="AG701" s="107"/>
    </row>
    <row r="702" spans="30:33" ht="15.75" customHeight="1">
      <c r="AD702" s="456"/>
      <c r="AE702" s="456"/>
      <c r="AF702" s="107"/>
      <c r="AG702" s="107"/>
    </row>
    <row r="703" spans="30:33" ht="15.75" customHeight="1">
      <c r="AD703" s="456"/>
      <c r="AE703" s="456"/>
      <c r="AF703" s="107"/>
      <c r="AG703" s="107"/>
    </row>
    <row r="704" spans="30:33" ht="15.75" customHeight="1">
      <c r="AD704" s="456"/>
      <c r="AE704" s="456"/>
      <c r="AF704" s="107"/>
      <c r="AG704" s="107"/>
    </row>
    <row r="705" spans="30:33" ht="15.75" customHeight="1">
      <c r="AD705" s="456"/>
      <c r="AE705" s="456"/>
      <c r="AF705" s="107"/>
      <c r="AG705" s="107"/>
    </row>
    <row r="706" spans="30:33" ht="15.75" customHeight="1">
      <c r="AD706" s="456"/>
      <c r="AE706" s="456"/>
      <c r="AF706" s="107"/>
      <c r="AG706" s="107"/>
    </row>
    <row r="707" spans="30:33" ht="15.75" customHeight="1">
      <c r="AD707" s="456"/>
      <c r="AE707" s="456"/>
      <c r="AF707" s="107"/>
      <c r="AG707" s="107"/>
    </row>
    <row r="708" spans="30:33" ht="15.75" customHeight="1">
      <c r="AD708" s="456"/>
      <c r="AE708" s="456"/>
      <c r="AF708" s="107"/>
      <c r="AG708" s="107"/>
    </row>
    <row r="709" spans="30:33" ht="15.75" customHeight="1">
      <c r="AD709" s="456"/>
      <c r="AE709" s="456"/>
      <c r="AF709" s="107"/>
      <c r="AG709" s="107"/>
    </row>
    <row r="710" spans="30:33" ht="15.75" customHeight="1">
      <c r="AD710" s="456"/>
      <c r="AE710" s="456"/>
      <c r="AF710" s="107"/>
      <c r="AG710" s="107"/>
    </row>
    <row r="711" spans="30:33" ht="15.75" customHeight="1">
      <c r="AD711" s="456"/>
      <c r="AE711" s="456"/>
      <c r="AF711" s="107"/>
      <c r="AG711" s="107"/>
    </row>
    <row r="712" spans="30:33" ht="15.75" customHeight="1">
      <c r="AD712" s="456"/>
      <c r="AE712" s="456"/>
      <c r="AF712" s="107"/>
      <c r="AG712" s="107"/>
    </row>
    <row r="713" spans="30:33" ht="15.75" customHeight="1">
      <c r="AD713" s="456"/>
      <c r="AE713" s="456"/>
      <c r="AF713" s="107"/>
      <c r="AG713" s="107"/>
    </row>
    <row r="714" spans="30:33" ht="15.75" customHeight="1">
      <c r="AD714" s="456"/>
      <c r="AE714" s="456"/>
      <c r="AF714" s="107"/>
      <c r="AG714" s="107"/>
    </row>
    <row r="715" spans="30:33" ht="15.75" customHeight="1">
      <c r="AD715" s="456"/>
      <c r="AE715" s="456"/>
      <c r="AF715" s="107"/>
      <c r="AG715" s="107"/>
    </row>
    <row r="716" spans="30:33" ht="15.75" customHeight="1">
      <c r="AD716" s="456"/>
      <c r="AE716" s="456"/>
      <c r="AF716" s="107"/>
      <c r="AG716" s="107"/>
    </row>
    <row r="717" spans="30:33" ht="15.75" customHeight="1">
      <c r="AD717" s="456"/>
      <c r="AE717" s="456"/>
      <c r="AF717" s="107"/>
      <c r="AG717" s="107"/>
    </row>
    <row r="718" spans="30:33" ht="15.75" customHeight="1">
      <c r="AD718" s="456"/>
      <c r="AE718" s="456"/>
      <c r="AF718" s="107"/>
      <c r="AG718" s="107"/>
    </row>
    <row r="719" spans="30:33" ht="15.75" customHeight="1">
      <c r="AD719" s="456"/>
      <c r="AE719" s="456"/>
      <c r="AF719" s="107"/>
      <c r="AG719" s="107"/>
    </row>
    <row r="720" spans="30:33" ht="15.75" customHeight="1">
      <c r="AD720" s="456"/>
      <c r="AE720" s="456"/>
      <c r="AF720" s="107"/>
      <c r="AG720" s="107"/>
    </row>
    <row r="721" spans="30:33" ht="15.75" customHeight="1">
      <c r="AD721" s="456"/>
      <c r="AE721" s="456"/>
      <c r="AF721" s="107"/>
      <c r="AG721" s="107"/>
    </row>
    <row r="722" spans="30:33" ht="15.75" customHeight="1">
      <c r="AD722" s="456"/>
      <c r="AE722" s="456"/>
      <c r="AF722" s="107"/>
      <c r="AG722" s="107"/>
    </row>
    <row r="723" spans="30:33" ht="15.75" customHeight="1">
      <c r="AD723" s="456"/>
      <c r="AE723" s="456"/>
      <c r="AF723" s="107"/>
      <c r="AG723" s="107"/>
    </row>
    <row r="724" spans="30:33" ht="15.75" customHeight="1">
      <c r="AD724" s="456"/>
      <c r="AE724" s="456"/>
      <c r="AF724" s="107"/>
      <c r="AG724" s="107"/>
    </row>
    <row r="725" spans="30:33" ht="15.75" customHeight="1">
      <c r="AD725" s="456"/>
      <c r="AE725" s="456"/>
      <c r="AF725" s="107"/>
      <c r="AG725" s="107"/>
    </row>
    <row r="726" spans="30:33" ht="15.75" customHeight="1">
      <c r="AD726" s="456"/>
      <c r="AE726" s="456"/>
      <c r="AF726" s="107"/>
      <c r="AG726" s="107"/>
    </row>
    <row r="727" spans="30:33" ht="15.75" customHeight="1">
      <c r="AD727" s="456"/>
      <c r="AE727" s="456"/>
      <c r="AF727" s="107"/>
      <c r="AG727" s="107"/>
    </row>
    <row r="728" spans="30:33" ht="15.75" customHeight="1">
      <c r="AD728" s="456"/>
      <c r="AE728" s="456"/>
      <c r="AF728" s="107"/>
      <c r="AG728" s="107"/>
    </row>
    <row r="729" spans="30:33" ht="15.75" customHeight="1">
      <c r="AD729" s="456"/>
      <c r="AE729" s="456"/>
      <c r="AF729" s="107"/>
      <c r="AG729" s="107"/>
    </row>
    <row r="730" spans="30:33" ht="15.75" customHeight="1">
      <c r="AD730" s="456"/>
      <c r="AE730" s="456"/>
      <c r="AF730" s="107"/>
      <c r="AG730" s="107"/>
    </row>
    <row r="731" spans="30:33" ht="15.75" customHeight="1">
      <c r="AD731" s="456"/>
      <c r="AE731" s="456"/>
      <c r="AF731" s="107"/>
      <c r="AG731" s="107"/>
    </row>
    <row r="732" spans="30:33" ht="15.75" customHeight="1">
      <c r="AD732" s="456"/>
      <c r="AE732" s="456"/>
      <c r="AF732" s="107"/>
      <c r="AG732" s="107"/>
    </row>
    <row r="733" spans="30:33" ht="15.75" customHeight="1">
      <c r="AD733" s="456"/>
      <c r="AE733" s="456"/>
      <c r="AF733" s="107"/>
      <c r="AG733" s="107"/>
    </row>
    <row r="734" spans="30:33" ht="15.75" customHeight="1">
      <c r="AD734" s="456"/>
      <c r="AE734" s="456"/>
      <c r="AF734" s="107"/>
      <c r="AG734" s="107"/>
    </row>
    <row r="735" spans="30:33" ht="15.75" customHeight="1">
      <c r="AD735" s="456"/>
      <c r="AE735" s="456"/>
      <c r="AF735" s="107"/>
      <c r="AG735" s="107"/>
    </row>
    <row r="736" spans="30:33" ht="15.75" customHeight="1">
      <c r="AD736" s="456"/>
      <c r="AE736" s="456"/>
      <c r="AF736" s="107"/>
      <c r="AG736" s="107"/>
    </row>
    <row r="737" spans="30:33" ht="15.75" customHeight="1">
      <c r="AD737" s="456"/>
      <c r="AE737" s="456"/>
      <c r="AF737" s="107"/>
      <c r="AG737" s="107"/>
    </row>
    <row r="738" spans="30:33" ht="15.75" customHeight="1">
      <c r="AD738" s="456"/>
      <c r="AE738" s="456"/>
      <c r="AF738" s="107"/>
      <c r="AG738" s="107"/>
    </row>
    <row r="739" spans="30:33" ht="15.75" customHeight="1">
      <c r="AD739" s="456"/>
      <c r="AE739" s="456"/>
      <c r="AF739" s="107"/>
      <c r="AG739" s="107"/>
    </row>
    <row r="740" spans="30:33" ht="15.75" customHeight="1">
      <c r="AD740" s="456"/>
      <c r="AE740" s="456"/>
      <c r="AF740" s="107"/>
      <c r="AG740" s="107"/>
    </row>
    <row r="741" spans="30:33" ht="15.75" customHeight="1">
      <c r="AD741" s="456"/>
      <c r="AE741" s="456"/>
      <c r="AF741" s="107"/>
      <c r="AG741" s="107"/>
    </row>
    <row r="742" spans="30:33" ht="15.75" customHeight="1">
      <c r="AD742" s="456"/>
      <c r="AE742" s="456"/>
      <c r="AF742" s="107"/>
      <c r="AG742" s="107"/>
    </row>
    <row r="743" spans="30:33" ht="15.75" customHeight="1">
      <c r="AD743" s="456"/>
      <c r="AE743" s="456"/>
      <c r="AF743" s="107"/>
      <c r="AG743" s="107"/>
    </row>
    <row r="744" spans="30:33" ht="15.75" customHeight="1">
      <c r="AD744" s="456"/>
      <c r="AE744" s="456"/>
      <c r="AF744" s="107"/>
      <c r="AG744" s="107"/>
    </row>
    <row r="745" spans="30:33" ht="15.75" customHeight="1">
      <c r="AD745" s="456"/>
      <c r="AE745" s="456"/>
      <c r="AF745" s="107"/>
      <c r="AG745" s="107"/>
    </row>
    <row r="746" spans="30:33" ht="15.75" customHeight="1">
      <c r="AD746" s="456"/>
      <c r="AE746" s="456"/>
      <c r="AF746" s="107"/>
      <c r="AG746" s="107"/>
    </row>
    <row r="747" spans="30:33" ht="15.75" customHeight="1">
      <c r="AD747" s="456"/>
      <c r="AE747" s="456"/>
      <c r="AF747" s="107"/>
      <c r="AG747" s="107"/>
    </row>
    <row r="748" spans="30:33" ht="15.75" customHeight="1">
      <c r="AD748" s="456"/>
      <c r="AE748" s="456"/>
      <c r="AF748" s="107"/>
      <c r="AG748" s="107"/>
    </row>
    <row r="749" spans="30:33" ht="15.75" customHeight="1">
      <c r="AD749" s="456"/>
      <c r="AE749" s="456"/>
      <c r="AF749" s="107"/>
      <c r="AG749" s="107"/>
    </row>
    <row r="750" spans="30:33" ht="15.75" customHeight="1">
      <c r="AD750" s="456"/>
      <c r="AE750" s="456"/>
      <c r="AF750" s="107"/>
      <c r="AG750" s="107"/>
    </row>
    <row r="751" spans="30:33" ht="15.75" customHeight="1">
      <c r="AD751" s="456"/>
      <c r="AE751" s="456"/>
      <c r="AF751" s="107"/>
      <c r="AG751" s="107"/>
    </row>
    <row r="752" spans="30:33" ht="15.75" customHeight="1">
      <c r="AD752" s="456"/>
      <c r="AE752" s="456"/>
      <c r="AF752" s="107"/>
      <c r="AG752" s="107"/>
    </row>
    <row r="753" spans="30:33" ht="15.75" customHeight="1">
      <c r="AD753" s="456"/>
      <c r="AE753" s="456"/>
      <c r="AF753" s="107"/>
      <c r="AG753" s="107"/>
    </row>
    <row r="754" spans="30:33" ht="15.75" customHeight="1">
      <c r="AD754" s="456"/>
      <c r="AE754" s="456"/>
      <c r="AF754" s="107"/>
      <c r="AG754" s="107"/>
    </row>
    <row r="755" spans="30:33" ht="15.75" customHeight="1">
      <c r="AD755" s="456"/>
      <c r="AE755" s="456"/>
      <c r="AF755" s="107"/>
      <c r="AG755" s="107"/>
    </row>
    <row r="756" spans="30:33" ht="15.75" customHeight="1">
      <c r="AD756" s="456"/>
      <c r="AE756" s="456"/>
      <c r="AF756" s="107"/>
      <c r="AG756" s="107"/>
    </row>
    <row r="757" spans="30:33" ht="15.75" customHeight="1">
      <c r="AD757" s="456"/>
      <c r="AE757" s="456"/>
      <c r="AF757" s="107"/>
      <c r="AG757" s="107"/>
    </row>
    <row r="758" spans="30:33" ht="15.75" customHeight="1">
      <c r="AD758" s="456"/>
      <c r="AE758" s="456"/>
      <c r="AF758" s="107"/>
      <c r="AG758" s="107"/>
    </row>
    <row r="759" spans="30:33" ht="15.75" customHeight="1">
      <c r="AD759" s="456"/>
      <c r="AE759" s="456"/>
      <c r="AF759" s="107"/>
      <c r="AG759" s="107"/>
    </row>
    <row r="760" spans="30:33" ht="15.75" customHeight="1">
      <c r="AD760" s="456"/>
      <c r="AE760" s="456"/>
      <c r="AF760" s="107"/>
      <c r="AG760" s="107"/>
    </row>
    <row r="761" spans="30:33" ht="15.75" customHeight="1">
      <c r="AD761" s="456"/>
      <c r="AE761" s="456"/>
      <c r="AF761" s="107"/>
      <c r="AG761" s="107"/>
    </row>
    <row r="762" spans="30:33" ht="15.75" customHeight="1">
      <c r="AD762" s="456"/>
      <c r="AE762" s="456"/>
      <c r="AF762" s="107"/>
      <c r="AG762" s="107"/>
    </row>
    <row r="763" spans="30:33" ht="15.75" customHeight="1">
      <c r="AD763" s="456"/>
      <c r="AE763" s="456"/>
      <c r="AF763" s="107"/>
      <c r="AG763" s="107"/>
    </row>
    <row r="764" spans="30:33" ht="15.75" customHeight="1">
      <c r="AD764" s="456"/>
      <c r="AE764" s="456"/>
      <c r="AF764" s="107"/>
      <c r="AG764" s="107"/>
    </row>
    <row r="765" spans="30:33" ht="15.75" customHeight="1">
      <c r="AD765" s="456"/>
      <c r="AE765" s="456"/>
      <c r="AF765" s="107"/>
      <c r="AG765" s="107"/>
    </row>
    <row r="766" spans="30:33" ht="15.75" customHeight="1">
      <c r="AD766" s="456"/>
      <c r="AE766" s="456"/>
      <c r="AF766" s="107"/>
      <c r="AG766" s="107"/>
    </row>
    <row r="767" spans="30:33" ht="15.75" customHeight="1">
      <c r="AD767" s="456"/>
      <c r="AE767" s="456"/>
      <c r="AF767" s="107"/>
      <c r="AG767" s="107"/>
    </row>
    <row r="768" spans="30:33" ht="15.75" customHeight="1">
      <c r="AD768" s="456"/>
      <c r="AE768" s="456"/>
      <c r="AF768" s="107"/>
      <c r="AG768" s="107"/>
    </row>
    <row r="769" spans="30:33" ht="15.75" customHeight="1">
      <c r="AD769" s="456"/>
      <c r="AE769" s="456"/>
      <c r="AF769" s="107"/>
      <c r="AG769" s="107"/>
    </row>
    <row r="770" spans="30:33" ht="15.75" customHeight="1">
      <c r="AD770" s="456"/>
      <c r="AE770" s="456"/>
      <c r="AF770" s="107"/>
      <c r="AG770" s="107"/>
    </row>
    <row r="771" spans="30:33" ht="15.75" customHeight="1">
      <c r="AD771" s="456"/>
      <c r="AE771" s="456"/>
      <c r="AF771" s="107"/>
      <c r="AG771" s="107"/>
    </row>
    <row r="772" spans="30:33" ht="15.75" customHeight="1">
      <c r="AD772" s="456"/>
      <c r="AE772" s="456"/>
      <c r="AF772" s="107"/>
      <c r="AG772" s="107"/>
    </row>
    <row r="773" spans="30:33" ht="15.75" customHeight="1">
      <c r="AD773" s="456"/>
      <c r="AE773" s="456"/>
      <c r="AF773" s="107"/>
      <c r="AG773" s="107"/>
    </row>
    <row r="774" spans="30:33" ht="15.75" customHeight="1">
      <c r="AD774" s="456"/>
      <c r="AE774" s="456"/>
      <c r="AF774" s="107"/>
      <c r="AG774" s="107"/>
    </row>
    <row r="775" spans="30:33" ht="15.75" customHeight="1">
      <c r="AD775" s="456"/>
      <c r="AE775" s="456"/>
      <c r="AF775" s="107"/>
      <c r="AG775" s="107"/>
    </row>
    <row r="776" spans="30:33" ht="15.75" customHeight="1">
      <c r="AD776" s="456"/>
      <c r="AE776" s="456"/>
      <c r="AF776" s="107"/>
      <c r="AG776" s="107"/>
    </row>
    <row r="777" spans="30:33" ht="15.75" customHeight="1">
      <c r="AD777" s="456"/>
      <c r="AE777" s="456"/>
      <c r="AF777" s="107"/>
      <c r="AG777" s="107"/>
    </row>
    <row r="778" spans="30:33" ht="15.75" customHeight="1">
      <c r="AD778" s="456"/>
      <c r="AE778" s="456"/>
      <c r="AF778" s="107"/>
      <c r="AG778" s="107"/>
    </row>
    <row r="779" spans="30:33" ht="15.75" customHeight="1">
      <c r="AD779" s="456"/>
      <c r="AE779" s="456"/>
      <c r="AF779" s="107"/>
      <c r="AG779" s="107"/>
    </row>
    <row r="780" spans="30:33" ht="15.75" customHeight="1">
      <c r="AD780" s="456"/>
      <c r="AE780" s="456"/>
      <c r="AF780" s="107"/>
      <c r="AG780" s="107"/>
    </row>
    <row r="781" spans="30:33" ht="15.75" customHeight="1">
      <c r="AD781" s="456"/>
      <c r="AE781" s="456"/>
      <c r="AF781" s="107"/>
      <c r="AG781" s="107"/>
    </row>
    <row r="782" spans="30:33" ht="15.75" customHeight="1">
      <c r="AD782" s="456"/>
      <c r="AE782" s="456"/>
      <c r="AF782" s="107"/>
      <c r="AG782" s="107"/>
    </row>
    <row r="783" spans="30:33" ht="15.75" customHeight="1">
      <c r="AD783" s="456"/>
      <c r="AE783" s="456"/>
      <c r="AF783" s="107"/>
      <c r="AG783" s="107"/>
    </row>
    <row r="784" spans="30:33" ht="15.75" customHeight="1">
      <c r="AD784" s="456"/>
      <c r="AE784" s="456"/>
      <c r="AF784" s="107"/>
      <c r="AG784" s="107"/>
    </row>
    <row r="785" spans="30:33" ht="15.75" customHeight="1">
      <c r="AD785" s="456"/>
      <c r="AE785" s="456"/>
      <c r="AF785" s="107"/>
      <c r="AG785" s="107"/>
    </row>
    <row r="786" spans="30:33" ht="15.75" customHeight="1">
      <c r="AD786" s="456"/>
      <c r="AE786" s="456"/>
      <c r="AF786" s="107"/>
      <c r="AG786" s="107"/>
    </row>
    <row r="787" spans="30:33" ht="15.75" customHeight="1">
      <c r="AD787" s="456"/>
      <c r="AE787" s="456"/>
      <c r="AF787" s="107"/>
      <c r="AG787" s="107"/>
    </row>
    <row r="788" spans="30:33" ht="15.75" customHeight="1">
      <c r="AD788" s="456"/>
      <c r="AE788" s="456"/>
      <c r="AF788" s="107"/>
      <c r="AG788" s="107"/>
    </row>
    <row r="789" spans="30:33" ht="15.75" customHeight="1">
      <c r="AD789" s="456"/>
      <c r="AE789" s="456"/>
      <c r="AF789" s="107"/>
      <c r="AG789" s="107"/>
    </row>
    <row r="790" spans="30:33" ht="15.75" customHeight="1">
      <c r="AD790" s="456"/>
      <c r="AE790" s="456"/>
      <c r="AF790" s="107"/>
      <c r="AG790" s="107"/>
    </row>
    <row r="791" spans="30:33" ht="15.75" customHeight="1">
      <c r="AD791" s="456"/>
      <c r="AE791" s="456"/>
      <c r="AF791" s="107"/>
      <c r="AG791" s="107"/>
    </row>
    <row r="792" spans="30:33" ht="15.75" customHeight="1">
      <c r="AD792" s="456"/>
      <c r="AE792" s="456"/>
      <c r="AF792" s="107"/>
      <c r="AG792" s="107"/>
    </row>
    <row r="793" spans="30:33" ht="15.75" customHeight="1">
      <c r="AD793" s="456"/>
      <c r="AE793" s="456"/>
      <c r="AF793" s="107"/>
      <c r="AG793" s="107"/>
    </row>
    <row r="794" spans="30:33" ht="15.75" customHeight="1">
      <c r="AD794" s="456"/>
      <c r="AE794" s="456"/>
      <c r="AF794" s="107"/>
      <c r="AG794" s="107"/>
    </row>
    <row r="795" spans="30:33" ht="15.75" customHeight="1">
      <c r="AD795" s="456"/>
      <c r="AE795" s="456"/>
      <c r="AF795" s="107"/>
      <c r="AG795" s="107"/>
    </row>
    <row r="796" spans="30:33" ht="15.75" customHeight="1">
      <c r="AD796" s="456"/>
      <c r="AE796" s="456"/>
      <c r="AF796" s="107"/>
      <c r="AG796" s="107"/>
    </row>
    <row r="797" spans="30:33" ht="15.75" customHeight="1">
      <c r="AD797" s="456"/>
      <c r="AE797" s="456"/>
      <c r="AF797" s="107"/>
      <c r="AG797" s="107"/>
    </row>
    <row r="798" spans="30:33" ht="15.75" customHeight="1">
      <c r="AD798" s="456"/>
      <c r="AE798" s="456"/>
      <c r="AF798" s="107"/>
      <c r="AG798" s="107"/>
    </row>
    <row r="799" spans="30:33" ht="15.75" customHeight="1">
      <c r="AD799" s="456"/>
      <c r="AE799" s="456"/>
      <c r="AF799" s="107"/>
      <c r="AG799" s="107"/>
    </row>
    <row r="800" spans="30:33" ht="15.75" customHeight="1">
      <c r="AD800" s="456"/>
      <c r="AE800" s="456"/>
      <c r="AF800" s="107"/>
      <c r="AG800" s="107"/>
    </row>
    <row r="801" spans="30:33" ht="15.75" customHeight="1">
      <c r="AD801" s="456"/>
      <c r="AE801" s="456"/>
      <c r="AF801" s="107"/>
      <c r="AG801" s="107"/>
    </row>
    <row r="802" spans="30:33" ht="15.75" customHeight="1">
      <c r="AD802" s="456"/>
      <c r="AE802" s="456"/>
      <c r="AF802" s="107"/>
      <c r="AG802" s="107"/>
    </row>
    <row r="803" spans="30:33" ht="15.75" customHeight="1">
      <c r="AD803" s="456"/>
      <c r="AE803" s="456"/>
      <c r="AF803" s="107"/>
      <c r="AG803" s="107"/>
    </row>
    <row r="804" spans="30:33" ht="15.75" customHeight="1">
      <c r="AD804" s="456"/>
      <c r="AE804" s="456"/>
      <c r="AF804" s="107"/>
      <c r="AG804" s="107"/>
    </row>
    <row r="805" spans="30:33" ht="15.75" customHeight="1">
      <c r="AD805" s="456"/>
      <c r="AE805" s="456"/>
      <c r="AF805" s="107"/>
      <c r="AG805" s="107"/>
    </row>
    <row r="806" spans="30:33" ht="15.75" customHeight="1">
      <c r="AD806" s="456"/>
      <c r="AE806" s="456"/>
      <c r="AF806" s="107"/>
      <c r="AG806" s="107"/>
    </row>
    <row r="807" spans="30:33" ht="15.75" customHeight="1">
      <c r="AD807" s="456"/>
      <c r="AE807" s="456"/>
      <c r="AF807" s="107"/>
      <c r="AG807" s="107"/>
    </row>
    <row r="808" spans="30:33" ht="15.75" customHeight="1">
      <c r="AD808" s="456"/>
      <c r="AE808" s="456"/>
      <c r="AF808" s="107"/>
      <c r="AG808" s="107"/>
    </row>
    <row r="809" spans="30:33" ht="15.75" customHeight="1">
      <c r="AD809" s="456"/>
      <c r="AE809" s="456"/>
      <c r="AF809" s="107"/>
      <c r="AG809" s="107"/>
    </row>
    <row r="810" spans="30:33" ht="15.75" customHeight="1">
      <c r="AD810" s="456"/>
      <c r="AE810" s="456"/>
      <c r="AF810" s="107"/>
      <c r="AG810" s="107"/>
    </row>
    <row r="811" spans="30:33" ht="15.75" customHeight="1">
      <c r="AD811" s="456"/>
      <c r="AE811" s="456"/>
      <c r="AF811" s="107"/>
      <c r="AG811" s="107"/>
    </row>
    <row r="812" spans="30:33" ht="15.75" customHeight="1">
      <c r="AD812" s="456"/>
      <c r="AE812" s="456"/>
      <c r="AF812" s="107"/>
      <c r="AG812" s="107"/>
    </row>
    <row r="813" spans="30:33" ht="15.75" customHeight="1">
      <c r="AD813" s="456"/>
      <c r="AE813" s="456"/>
      <c r="AF813" s="107"/>
      <c r="AG813" s="107"/>
    </row>
    <row r="814" spans="30:33" ht="15.75" customHeight="1">
      <c r="AD814" s="456"/>
      <c r="AE814" s="456"/>
      <c r="AF814" s="107"/>
      <c r="AG814" s="107"/>
    </row>
    <row r="815" spans="30:33" ht="15.75" customHeight="1">
      <c r="AD815" s="456"/>
      <c r="AE815" s="456"/>
      <c r="AF815" s="107"/>
      <c r="AG815" s="107"/>
    </row>
    <row r="816" spans="30:33" ht="15.75" customHeight="1">
      <c r="AD816" s="456"/>
      <c r="AE816" s="456"/>
      <c r="AF816" s="107"/>
      <c r="AG816" s="107"/>
    </row>
    <row r="817" spans="30:33" ht="15.75" customHeight="1">
      <c r="AD817" s="456"/>
      <c r="AE817" s="456"/>
      <c r="AF817" s="107"/>
      <c r="AG817" s="107"/>
    </row>
    <row r="818" spans="30:33" ht="15.75" customHeight="1">
      <c r="AD818" s="456"/>
      <c r="AE818" s="456"/>
      <c r="AF818" s="107"/>
      <c r="AG818" s="107"/>
    </row>
    <row r="819" spans="30:33" ht="15.75" customHeight="1">
      <c r="AD819" s="456"/>
      <c r="AE819" s="456"/>
      <c r="AF819" s="107"/>
      <c r="AG819" s="107"/>
    </row>
    <row r="820" spans="30:33" ht="15.75" customHeight="1">
      <c r="AD820" s="456"/>
      <c r="AE820" s="456"/>
      <c r="AF820" s="107"/>
      <c r="AG820" s="107"/>
    </row>
    <row r="821" spans="30:33" ht="15.75" customHeight="1">
      <c r="AD821" s="456"/>
      <c r="AE821" s="456"/>
      <c r="AF821" s="107"/>
      <c r="AG821" s="107"/>
    </row>
    <row r="822" spans="30:33" ht="15.75" customHeight="1">
      <c r="AD822" s="456"/>
      <c r="AE822" s="456"/>
      <c r="AF822" s="107"/>
      <c r="AG822" s="107"/>
    </row>
    <row r="823" spans="30:33" ht="15.75" customHeight="1">
      <c r="AD823" s="456"/>
      <c r="AE823" s="456"/>
      <c r="AF823" s="107"/>
      <c r="AG823" s="107"/>
    </row>
    <row r="824" spans="30:33" ht="15.75" customHeight="1">
      <c r="AD824" s="456"/>
      <c r="AE824" s="456"/>
      <c r="AF824" s="107"/>
      <c r="AG824" s="107"/>
    </row>
    <row r="825" spans="30:33" ht="15.75" customHeight="1">
      <c r="AD825" s="456"/>
      <c r="AE825" s="456"/>
      <c r="AF825" s="107"/>
      <c r="AG825" s="107"/>
    </row>
    <row r="826" spans="30:33" ht="15.75" customHeight="1">
      <c r="AD826" s="456"/>
      <c r="AE826" s="456"/>
      <c r="AF826" s="107"/>
      <c r="AG826" s="107"/>
    </row>
    <row r="827" spans="30:33" ht="15.75" customHeight="1">
      <c r="AD827" s="456"/>
      <c r="AE827" s="456"/>
      <c r="AF827" s="107"/>
      <c r="AG827" s="107"/>
    </row>
    <row r="828" spans="30:33" ht="15.75" customHeight="1">
      <c r="AD828" s="456"/>
      <c r="AE828" s="456"/>
      <c r="AF828" s="107"/>
      <c r="AG828" s="107"/>
    </row>
    <row r="829" spans="30:33" ht="15.75" customHeight="1">
      <c r="AD829" s="456"/>
      <c r="AE829" s="456"/>
      <c r="AF829" s="107"/>
      <c r="AG829" s="107"/>
    </row>
    <row r="830" spans="30:33" ht="15.75" customHeight="1">
      <c r="AD830" s="456"/>
      <c r="AE830" s="456"/>
      <c r="AF830" s="107"/>
      <c r="AG830" s="107"/>
    </row>
    <row r="831" spans="30:33" ht="15.75" customHeight="1">
      <c r="AD831" s="456"/>
      <c r="AE831" s="456"/>
      <c r="AF831" s="107"/>
      <c r="AG831" s="107"/>
    </row>
    <row r="832" spans="30:33" ht="15.75" customHeight="1">
      <c r="AD832" s="456"/>
      <c r="AE832" s="456"/>
      <c r="AF832" s="107"/>
      <c r="AG832" s="107"/>
    </row>
    <row r="833" spans="30:33" ht="15.75" customHeight="1">
      <c r="AD833" s="456"/>
      <c r="AE833" s="456"/>
      <c r="AF833" s="107"/>
      <c r="AG833" s="107"/>
    </row>
    <row r="834" spans="30:33" ht="15.75" customHeight="1">
      <c r="AD834" s="456"/>
      <c r="AE834" s="456"/>
      <c r="AF834" s="107"/>
      <c r="AG834" s="107"/>
    </row>
    <row r="835" spans="30:33" ht="15.75" customHeight="1">
      <c r="AD835" s="456"/>
      <c r="AE835" s="456"/>
      <c r="AF835" s="107"/>
      <c r="AG835" s="107"/>
    </row>
    <row r="836" spans="30:33" ht="15.75" customHeight="1">
      <c r="AD836" s="456"/>
      <c r="AE836" s="456"/>
      <c r="AF836" s="107"/>
      <c r="AG836" s="107"/>
    </row>
    <row r="837" spans="30:33" ht="15.75" customHeight="1">
      <c r="AD837" s="456"/>
      <c r="AE837" s="456"/>
      <c r="AF837" s="107"/>
      <c r="AG837" s="107"/>
    </row>
    <row r="838" spans="30:33" ht="15.75" customHeight="1">
      <c r="AD838" s="456"/>
      <c r="AE838" s="456"/>
      <c r="AF838" s="107"/>
      <c r="AG838" s="107"/>
    </row>
    <row r="839" spans="30:33" ht="15.75" customHeight="1">
      <c r="AD839" s="456"/>
      <c r="AE839" s="456"/>
      <c r="AF839" s="107"/>
      <c r="AG839" s="107"/>
    </row>
    <row r="840" spans="30:33" ht="15.75" customHeight="1">
      <c r="AD840" s="456"/>
      <c r="AE840" s="456"/>
      <c r="AF840" s="107"/>
      <c r="AG840" s="107"/>
    </row>
    <row r="841" spans="30:33" ht="15.75" customHeight="1">
      <c r="AD841" s="456"/>
      <c r="AE841" s="456"/>
      <c r="AF841" s="107"/>
      <c r="AG841" s="107"/>
    </row>
    <row r="842" spans="30:33" ht="15.75" customHeight="1">
      <c r="AD842" s="456"/>
      <c r="AE842" s="456"/>
      <c r="AF842" s="107"/>
      <c r="AG842" s="107"/>
    </row>
    <row r="843" spans="30:33" ht="15.75" customHeight="1">
      <c r="AD843" s="456"/>
      <c r="AE843" s="456"/>
      <c r="AF843" s="107"/>
      <c r="AG843" s="107"/>
    </row>
    <row r="844" spans="30:33" ht="15.75" customHeight="1">
      <c r="AD844" s="456"/>
      <c r="AE844" s="456"/>
      <c r="AF844" s="107"/>
      <c r="AG844" s="107"/>
    </row>
    <row r="845" spans="30:33" ht="15.75" customHeight="1">
      <c r="AD845" s="456"/>
      <c r="AE845" s="456"/>
      <c r="AF845" s="107"/>
      <c r="AG845" s="107"/>
    </row>
    <row r="846" spans="30:33" ht="15.75" customHeight="1">
      <c r="AD846" s="456"/>
      <c r="AE846" s="456"/>
      <c r="AF846" s="107"/>
      <c r="AG846" s="107"/>
    </row>
    <row r="847" spans="30:33" ht="15.75" customHeight="1">
      <c r="AD847" s="456"/>
      <c r="AE847" s="456"/>
      <c r="AF847" s="107"/>
      <c r="AG847" s="107"/>
    </row>
    <row r="848" spans="30:33" ht="15.75" customHeight="1">
      <c r="AD848" s="456"/>
      <c r="AE848" s="456"/>
      <c r="AF848" s="107"/>
      <c r="AG848" s="107"/>
    </row>
    <row r="849" spans="30:33" ht="15.75" customHeight="1">
      <c r="AD849" s="456"/>
      <c r="AE849" s="456"/>
      <c r="AF849" s="107"/>
      <c r="AG849" s="107"/>
    </row>
    <row r="850" spans="30:33" ht="15.75" customHeight="1">
      <c r="AD850" s="456"/>
      <c r="AE850" s="456"/>
      <c r="AF850" s="107"/>
      <c r="AG850" s="107"/>
    </row>
    <row r="851" spans="30:33" ht="15.75" customHeight="1">
      <c r="AD851" s="456"/>
      <c r="AE851" s="456"/>
      <c r="AF851" s="107"/>
      <c r="AG851" s="107"/>
    </row>
    <row r="852" spans="30:33" ht="15.75" customHeight="1">
      <c r="AD852" s="456"/>
      <c r="AE852" s="456"/>
      <c r="AF852" s="107"/>
      <c r="AG852" s="107"/>
    </row>
    <row r="853" spans="30:33" ht="15.75" customHeight="1">
      <c r="AD853" s="456"/>
      <c r="AE853" s="456"/>
      <c r="AF853" s="107"/>
      <c r="AG853" s="107"/>
    </row>
    <row r="854" spans="30:33" ht="15.75" customHeight="1">
      <c r="AD854" s="456"/>
      <c r="AE854" s="456"/>
      <c r="AF854" s="107"/>
      <c r="AG854" s="107"/>
    </row>
    <row r="855" spans="30:33" ht="15.75" customHeight="1">
      <c r="AD855" s="456"/>
      <c r="AE855" s="456"/>
      <c r="AF855" s="107"/>
      <c r="AG855" s="107"/>
    </row>
    <row r="856" spans="30:33" ht="15.75" customHeight="1">
      <c r="AD856" s="456"/>
      <c r="AE856" s="456"/>
      <c r="AF856" s="107"/>
      <c r="AG856" s="107"/>
    </row>
    <row r="857" spans="30:33" ht="15.75" customHeight="1">
      <c r="AD857" s="456"/>
      <c r="AE857" s="456"/>
      <c r="AF857" s="107"/>
      <c r="AG857" s="107"/>
    </row>
    <row r="858" spans="30:33" ht="15.75" customHeight="1">
      <c r="AD858" s="456"/>
      <c r="AE858" s="456"/>
      <c r="AF858" s="107"/>
      <c r="AG858" s="107"/>
    </row>
    <row r="859" spans="30:33" ht="15.75" customHeight="1">
      <c r="AD859" s="456"/>
      <c r="AE859" s="456"/>
      <c r="AF859" s="107"/>
      <c r="AG859" s="107"/>
    </row>
    <row r="860" spans="30:33" ht="15.75" customHeight="1">
      <c r="AD860" s="456"/>
      <c r="AE860" s="456"/>
      <c r="AF860" s="107"/>
      <c r="AG860" s="107"/>
    </row>
    <row r="861" spans="30:33" ht="15.75" customHeight="1">
      <c r="AD861" s="456"/>
      <c r="AE861" s="456"/>
      <c r="AF861" s="107"/>
      <c r="AG861" s="107"/>
    </row>
    <row r="862" spans="30:33" ht="15.75" customHeight="1">
      <c r="AD862" s="456"/>
      <c r="AE862" s="456"/>
      <c r="AF862" s="107"/>
      <c r="AG862" s="107"/>
    </row>
    <row r="863" spans="30:33" ht="15.75" customHeight="1">
      <c r="AD863" s="456"/>
      <c r="AE863" s="456"/>
      <c r="AF863" s="107"/>
      <c r="AG863" s="107"/>
    </row>
    <row r="864" spans="30:33" ht="15.75" customHeight="1">
      <c r="AD864" s="456"/>
      <c r="AE864" s="456"/>
      <c r="AF864" s="107"/>
      <c r="AG864" s="107"/>
    </row>
    <row r="865" spans="30:33" ht="15.75" customHeight="1">
      <c r="AD865" s="456"/>
      <c r="AE865" s="456"/>
      <c r="AF865" s="107"/>
      <c r="AG865" s="107"/>
    </row>
    <row r="866" spans="30:33" ht="15.75" customHeight="1">
      <c r="AD866" s="456"/>
      <c r="AE866" s="456"/>
      <c r="AF866" s="107"/>
      <c r="AG866" s="107"/>
    </row>
    <row r="867" spans="30:33" ht="15.75" customHeight="1">
      <c r="AD867" s="456"/>
      <c r="AE867" s="456"/>
      <c r="AF867" s="107"/>
      <c r="AG867" s="107"/>
    </row>
    <row r="868" spans="30:33" ht="15.75" customHeight="1">
      <c r="AD868" s="456"/>
      <c r="AE868" s="456"/>
      <c r="AF868" s="107"/>
      <c r="AG868" s="107"/>
    </row>
    <row r="869" spans="30:33" ht="15.75" customHeight="1">
      <c r="AD869" s="456"/>
      <c r="AE869" s="456"/>
      <c r="AF869" s="107"/>
      <c r="AG869" s="107"/>
    </row>
    <row r="870" spans="30:33" ht="15.75" customHeight="1">
      <c r="AD870" s="456"/>
      <c r="AE870" s="456"/>
      <c r="AF870" s="107"/>
      <c r="AG870" s="107"/>
    </row>
    <row r="871" spans="30:33" ht="15.75" customHeight="1">
      <c r="AD871" s="456"/>
      <c r="AE871" s="456"/>
      <c r="AF871" s="107"/>
      <c r="AG871" s="107"/>
    </row>
    <row r="872" spans="30:33" ht="15.75" customHeight="1">
      <c r="AD872" s="456"/>
      <c r="AE872" s="456"/>
      <c r="AF872" s="107"/>
      <c r="AG872" s="107"/>
    </row>
    <row r="873" spans="30:33" ht="15.75" customHeight="1">
      <c r="AD873" s="456"/>
      <c r="AE873" s="456"/>
      <c r="AF873" s="107"/>
      <c r="AG873" s="107"/>
    </row>
    <row r="874" spans="30:33" ht="15.75" customHeight="1">
      <c r="AD874" s="456"/>
      <c r="AE874" s="456"/>
      <c r="AF874" s="107"/>
      <c r="AG874" s="107"/>
    </row>
    <row r="875" spans="30:33" ht="15.75" customHeight="1">
      <c r="AD875" s="456"/>
      <c r="AE875" s="456"/>
      <c r="AF875" s="107"/>
      <c r="AG875" s="107"/>
    </row>
    <row r="876" spans="30:33" ht="15.75" customHeight="1">
      <c r="AD876" s="456"/>
      <c r="AE876" s="456"/>
      <c r="AF876" s="107"/>
      <c r="AG876" s="107"/>
    </row>
    <row r="877" spans="30:33" ht="15.75" customHeight="1">
      <c r="AD877" s="456"/>
      <c r="AE877" s="456"/>
      <c r="AF877" s="107"/>
      <c r="AG877" s="107"/>
    </row>
    <row r="878" spans="30:33" ht="15.75" customHeight="1">
      <c r="AD878" s="456"/>
      <c r="AE878" s="456"/>
      <c r="AF878" s="107"/>
      <c r="AG878" s="107"/>
    </row>
    <row r="879" spans="30:33" ht="15.75" customHeight="1">
      <c r="AD879" s="456"/>
      <c r="AE879" s="456"/>
      <c r="AF879" s="107"/>
      <c r="AG879" s="107"/>
    </row>
    <row r="880" spans="30:33" ht="15.75" customHeight="1">
      <c r="AD880" s="456"/>
      <c r="AE880" s="456"/>
      <c r="AF880" s="107"/>
      <c r="AG880" s="107"/>
    </row>
    <row r="881" spans="30:33" ht="15.75" customHeight="1">
      <c r="AD881" s="456"/>
      <c r="AE881" s="456"/>
      <c r="AF881" s="107"/>
      <c r="AG881" s="107"/>
    </row>
    <row r="882" spans="30:33" ht="15.75" customHeight="1">
      <c r="AD882" s="456"/>
      <c r="AE882" s="456"/>
      <c r="AF882" s="107"/>
      <c r="AG882" s="107"/>
    </row>
    <row r="883" spans="30:33" ht="15.75" customHeight="1">
      <c r="AD883" s="456"/>
      <c r="AE883" s="456"/>
      <c r="AF883" s="107"/>
      <c r="AG883" s="107"/>
    </row>
    <row r="884" spans="30:33" ht="15.75" customHeight="1">
      <c r="AD884" s="456"/>
      <c r="AE884" s="456"/>
      <c r="AF884" s="107"/>
      <c r="AG884" s="107"/>
    </row>
    <row r="885" spans="30:33" ht="15.75" customHeight="1">
      <c r="AD885" s="456"/>
      <c r="AE885" s="456"/>
      <c r="AF885" s="107"/>
      <c r="AG885" s="107"/>
    </row>
    <row r="886" spans="30:33" ht="15.75" customHeight="1">
      <c r="AD886" s="456"/>
      <c r="AE886" s="456"/>
      <c r="AF886" s="107"/>
      <c r="AG886" s="107"/>
    </row>
    <row r="887" spans="30:33" ht="15.75" customHeight="1">
      <c r="AD887" s="456"/>
      <c r="AE887" s="456"/>
      <c r="AF887" s="107"/>
      <c r="AG887" s="107"/>
    </row>
    <row r="888" spans="30:33" ht="15.75" customHeight="1">
      <c r="AD888" s="456"/>
      <c r="AE888" s="456"/>
      <c r="AF888" s="107"/>
      <c r="AG888" s="107"/>
    </row>
    <row r="889" spans="30:33" ht="15.75" customHeight="1">
      <c r="AD889" s="456"/>
      <c r="AE889" s="456"/>
      <c r="AF889" s="107"/>
      <c r="AG889" s="107"/>
    </row>
    <row r="890" spans="30:33" ht="15.75" customHeight="1">
      <c r="AD890" s="456"/>
      <c r="AE890" s="456"/>
      <c r="AF890" s="107"/>
      <c r="AG890" s="107"/>
    </row>
    <row r="891" spans="30:33" ht="15.75" customHeight="1">
      <c r="AD891" s="456"/>
      <c r="AE891" s="456"/>
      <c r="AF891" s="107"/>
      <c r="AG891" s="107"/>
    </row>
    <row r="892" spans="30:33" ht="15.75" customHeight="1">
      <c r="AD892" s="456"/>
      <c r="AE892" s="456"/>
      <c r="AF892" s="107"/>
      <c r="AG892" s="107"/>
    </row>
    <row r="893" spans="30:33" ht="15.75" customHeight="1">
      <c r="AD893" s="456"/>
      <c r="AE893" s="456"/>
      <c r="AF893" s="107"/>
      <c r="AG893" s="107"/>
    </row>
    <row r="894" spans="30:33" ht="15.75" customHeight="1">
      <c r="AD894" s="456"/>
      <c r="AE894" s="456"/>
      <c r="AF894" s="107"/>
      <c r="AG894" s="107"/>
    </row>
    <row r="895" spans="30:33" ht="15.75" customHeight="1">
      <c r="AD895" s="456"/>
      <c r="AE895" s="456"/>
      <c r="AF895" s="107"/>
      <c r="AG895" s="107"/>
    </row>
    <row r="896" spans="30:33" ht="15.75" customHeight="1">
      <c r="AD896" s="456"/>
      <c r="AE896" s="456"/>
      <c r="AF896" s="107"/>
      <c r="AG896" s="107"/>
    </row>
    <row r="897" spans="30:33" ht="15.75" customHeight="1">
      <c r="AD897" s="456"/>
      <c r="AE897" s="456"/>
      <c r="AF897" s="107"/>
      <c r="AG897" s="107"/>
    </row>
    <row r="898" spans="30:33" ht="15.75" customHeight="1">
      <c r="AD898" s="456"/>
      <c r="AE898" s="456"/>
      <c r="AF898" s="107"/>
      <c r="AG898" s="107"/>
    </row>
    <row r="899" spans="30:33" ht="15.75" customHeight="1">
      <c r="AD899" s="456"/>
      <c r="AE899" s="456"/>
      <c r="AF899" s="107"/>
      <c r="AG899" s="107"/>
    </row>
    <row r="900" spans="30:33" ht="15.75" customHeight="1">
      <c r="AD900" s="456"/>
      <c r="AE900" s="456"/>
      <c r="AF900" s="107"/>
      <c r="AG900" s="107"/>
    </row>
    <row r="901" spans="30:33" ht="15.75" customHeight="1">
      <c r="AD901" s="456"/>
      <c r="AE901" s="456"/>
      <c r="AF901" s="107"/>
      <c r="AG901" s="107"/>
    </row>
    <row r="902" spans="30:33" ht="15.75" customHeight="1">
      <c r="AD902" s="456"/>
      <c r="AE902" s="456"/>
      <c r="AF902" s="107"/>
      <c r="AG902" s="107"/>
    </row>
    <row r="903" spans="30:33" ht="15.75" customHeight="1">
      <c r="AD903" s="456"/>
      <c r="AE903" s="456"/>
      <c r="AF903" s="107"/>
      <c r="AG903" s="107"/>
    </row>
    <row r="904" spans="30:33" ht="15.75" customHeight="1">
      <c r="AD904" s="456"/>
      <c r="AE904" s="456"/>
      <c r="AF904" s="107"/>
      <c r="AG904" s="107"/>
    </row>
    <row r="905" spans="30:33" ht="15.75" customHeight="1">
      <c r="AD905" s="456"/>
      <c r="AE905" s="456"/>
      <c r="AF905" s="107"/>
      <c r="AG905" s="107"/>
    </row>
    <row r="906" spans="30:33" ht="15.75" customHeight="1">
      <c r="AD906" s="456"/>
      <c r="AE906" s="456"/>
      <c r="AF906" s="107"/>
      <c r="AG906" s="107"/>
    </row>
    <row r="907" spans="30:33" ht="15.75" customHeight="1">
      <c r="AD907" s="456"/>
      <c r="AE907" s="456"/>
      <c r="AF907" s="107"/>
      <c r="AG907" s="107"/>
    </row>
    <row r="908" spans="30:33" ht="15.75" customHeight="1">
      <c r="AD908" s="456"/>
      <c r="AE908" s="456"/>
      <c r="AF908" s="107"/>
      <c r="AG908" s="107"/>
    </row>
    <row r="909" spans="30:33" ht="15.75" customHeight="1">
      <c r="AD909" s="456"/>
      <c r="AE909" s="456"/>
      <c r="AF909" s="107"/>
      <c r="AG909" s="107"/>
    </row>
    <row r="910" spans="30:33" ht="15.75" customHeight="1">
      <c r="AD910" s="456"/>
      <c r="AE910" s="456"/>
      <c r="AF910" s="107"/>
      <c r="AG910" s="107"/>
    </row>
    <row r="911" spans="30:33" ht="15.75" customHeight="1">
      <c r="AD911" s="456"/>
      <c r="AE911" s="456"/>
      <c r="AF911" s="107"/>
      <c r="AG911" s="107"/>
    </row>
    <row r="912" spans="30:33" ht="15.75" customHeight="1">
      <c r="AD912" s="456"/>
      <c r="AE912" s="456"/>
      <c r="AF912" s="107"/>
      <c r="AG912" s="107"/>
    </row>
    <row r="913" spans="30:33" ht="15.75" customHeight="1">
      <c r="AD913" s="456"/>
      <c r="AE913" s="456"/>
      <c r="AF913" s="107"/>
      <c r="AG913" s="107"/>
    </row>
    <row r="914" spans="30:33" ht="15.75" customHeight="1">
      <c r="AD914" s="456"/>
      <c r="AE914" s="456"/>
      <c r="AF914" s="107"/>
      <c r="AG914" s="107"/>
    </row>
    <row r="915" spans="30:33" ht="15.75" customHeight="1">
      <c r="AD915" s="456"/>
      <c r="AE915" s="456"/>
      <c r="AF915" s="107"/>
      <c r="AG915" s="107"/>
    </row>
    <row r="916" spans="30:33" ht="15.75" customHeight="1">
      <c r="AD916" s="456"/>
      <c r="AE916" s="456"/>
      <c r="AF916" s="107"/>
      <c r="AG916" s="107"/>
    </row>
    <row r="917" spans="30:33" ht="15.75" customHeight="1">
      <c r="AD917" s="456"/>
      <c r="AE917" s="456"/>
      <c r="AF917" s="107"/>
      <c r="AG917" s="107"/>
    </row>
    <row r="918" spans="30:33" ht="15.75" customHeight="1">
      <c r="AD918" s="456"/>
      <c r="AE918" s="456"/>
      <c r="AF918" s="107"/>
      <c r="AG918" s="107"/>
    </row>
    <row r="919" spans="30:33" ht="15.75" customHeight="1">
      <c r="AD919" s="456"/>
      <c r="AE919" s="456"/>
      <c r="AF919" s="107"/>
      <c r="AG919" s="107"/>
    </row>
    <row r="920" spans="30:33" ht="15.75" customHeight="1">
      <c r="AD920" s="456"/>
      <c r="AE920" s="456"/>
      <c r="AF920" s="107"/>
      <c r="AG920" s="107"/>
    </row>
    <row r="921" spans="30:33" ht="15.75" customHeight="1">
      <c r="AD921" s="456"/>
      <c r="AE921" s="456"/>
      <c r="AF921" s="107"/>
      <c r="AG921" s="107"/>
    </row>
    <row r="922" spans="30:33" ht="15.75" customHeight="1">
      <c r="AD922" s="456"/>
      <c r="AE922" s="456"/>
      <c r="AF922" s="107"/>
      <c r="AG922" s="107"/>
    </row>
    <row r="923" spans="30:33" ht="15.75" customHeight="1">
      <c r="AD923" s="456"/>
      <c r="AE923" s="456"/>
      <c r="AF923" s="107"/>
      <c r="AG923" s="107"/>
    </row>
    <row r="924" spans="30:33" ht="15.75" customHeight="1">
      <c r="AD924" s="456"/>
      <c r="AE924" s="456"/>
      <c r="AF924" s="107"/>
      <c r="AG924" s="107"/>
    </row>
    <row r="925" spans="30:33" ht="15.75" customHeight="1">
      <c r="AD925" s="456"/>
      <c r="AE925" s="456"/>
      <c r="AF925" s="107"/>
      <c r="AG925" s="107"/>
    </row>
    <row r="926" spans="30:33" ht="15.75" customHeight="1">
      <c r="AD926" s="456"/>
      <c r="AE926" s="456"/>
      <c r="AF926" s="107"/>
      <c r="AG926" s="107"/>
    </row>
    <row r="927" spans="30:33" ht="15.75" customHeight="1">
      <c r="AD927" s="456"/>
      <c r="AE927" s="456"/>
      <c r="AF927" s="107"/>
      <c r="AG927" s="107"/>
    </row>
    <row r="928" spans="30:33" ht="15.75" customHeight="1">
      <c r="AD928" s="456"/>
      <c r="AE928" s="456"/>
      <c r="AF928" s="107"/>
      <c r="AG928" s="107"/>
    </row>
    <row r="929" spans="30:33" ht="15.75" customHeight="1">
      <c r="AD929" s="456"/>
      <c r="AE929" s="456"/>
      <c r="AF929" s="107"/>
      <c r="AG929" s="107"/>
    </row>
    <row r="930" spans="30:33" ht="15.75" customHeight="1">
      <c r="AD930" s="456"/>
      <c r="AE930" s="456"/>
      <c r="AF930" s="107"/>
      <c r="AG930" s="107"/>
    </row>
    <row r="931" spans="30:33" ht="15.75" customHeight="1">
      <c r="AD931" s="456"/>
      <c r="AE931" s="456"/>
      <c r="AF931" s="107"/>
      <c r="AG931" s="107"/>
    </row>
    <row r="932" spans="30:33" ht="15.75" customHeight="1">
      <c r="AD932" s="456"/>
      <c r="AE932" s="456"/>
      <c r="AF932" s="107"/>
      <c r="AG932" s="107"/>
    </row>
    <row r="933" spans="30:33" ht="15.75" customHeight="1">
      <c r="AD933" s="456"/>
      <c r="AE933" s="456"/>
      <c r="AF933" s="107"/>
      <c r="AG933" s="107"/>
    </row>
    <row r="934" spans="30:33" ht="15.75" customHeight="1">
      <c r="AD934" s="456"/>
      <c r="AE934" s="456"/>
      <c r="AF934" s="107"/>
      <c r="AG934" s="107"/>
    </row>
    <row r="935" spans="30:33" ht="15.75" customHeight="1">
      <c r="AD935" s="456"/>
      <c r="AE935" s="456"/>
      <c r="AF935" s="107"/>
      <c r="AG935" s="107"/>
    </row>
    <row r="936" spans="30:33" ht="15.75" customHeight="1">
      <c r="AD936" s="456"/>
      <c r="AE936" s="456"/>
      <c r="AF936" s="107"/>
      <c r="AG936" s="107"/>
    </row>
    <row r="937" spans="30:33" ht="15.75" customHeight="1">
      <c r="AD937" s="456"/>
      <c r="AE937" s="456"/>
      <c r="AF937" s="107"/>
      <c r="AG937" s="107"/>
    </row>
    <row r="938" spans="30:33" ht="15.75" customHeight="1">
      <c r="AD938" s="456"/>
      <c r="AE938" s="456"/>
      <c r="AF938" s="107"/>
      <c r="AG938" s="107"/>
    </row>
    <row r="939" spans="30:33" ht="15.75" customHeight="1">
      <c r="AD939" s="456"/>
      <c r="AE939" s="456"/>
      <c r="AF939" s="107"/>
      <c r="AG939" s="107"/>
    </row>
    <row r="940" spans="30:33" ht="15.75" customHeight="1">
      <c r="AD940" s="456"/>
      <c r="AE940" s="456"/>
      <c r="AF940" s="107"/>
      <c r="AG940" s="107"/>
    </row>
    <row r="941" spans="30:33" ht="15.75" customHeight="1">
      <c r="AD941" s="456"/>
      <c r="AE941" s="456"/>
      <c r="AF941" s="107"/>
      <c r="AG941" s="107"/>
    </row>
    <row r="942" spans="30:33" ht="15.75" customHeight="1">
      <c r="AD942" s="456"/>
      <c r="AE942" s="456"/>
      <c r="AF942" s="107"/>
      <c r="AG942" s="107"/>
    </row>
    <row r="943" spans="30:33" ht="15.75" customHeight="1">
      <c r="AD943" s="456"/>
      <c r="AE943" s="456"/>
      <c r="AF943" s="107"/>
      <c r="AG943" s="107"/>
    </row>
    <row r="944" spans="30:33" ht="15.75" customHeight="1">
      <c r="AD944" s="456"/>
      <c r="AE944" s="456"/>
      <c r="AF944" s="107"/>
      <c r="AG944" s="107"/>
    </row>
    <row r="945" spans="30:33" ht="15.75" customHeight="1">
      <c r="AD945" s="456"/>
      <c r="AE945" s="456"/>
      <c r="AF945" s="107"/>
      <c r="AG945" s="107"/>
    </row>
    <row r="946" spans="30:33" ht="15.75" customHeight="1">
      <c r="AD946" s="456"/>
      <c r="AE946" s="456"/>
      <c r="AF946" s="107"/>
      <c r="AG946" s="107"/>
    </row>
    <row r="947" spans="30:33" ht="15.75" customHeight="1">
      <c r="AD947" s="456"/>
      <c r="AE947" s="456"/>
      <c r="AF947" s="107"/>
      <c r="AG947" s="107"/>
    </row>
    <row r="948" spans="30:33" ht="15.75" customHeight="1">
      <c r="AD948" s="456"/>
      <c r="AE948" s="456"/>
      <c r="AF948" s="107"/>
      <c r="AG948" s="107"/>
    </row>
    <row r="949" spans="30:33" ht="15.75" customHeight="1">
      <c r="AD949" s="456"/>
      <c r="AE949" s="456"/>
      <c r="AF949" s="107"/>
      <c r="AG949" s="107"/>
    </row>
    <row r="950" spans="30:33" ht="15.75" customHeight="1">
      <c r="AD950" s="456"/>
      <c r="AE950" s="456"/>
      <c r="AF950" s="107"/>
      <c r="AG950" s="107"/>
    </row>
    <row r="951" spans="30:33" ht="15.75" customHeight="1">
      <c r="AD951" s="456"/>
      <c r="AE951" s="456"/>
      <c r="AF951" s="107"/>
      <c r="AG951" s="107"/>
    </row>
    <row r="952" spans="30:33" ht="15.75" customHeight="1">
      <c r="AD952" s="456"/>
      <c r="AE952" s="456"/>
      <c r="AF952" s="107"/>
      <c r="AG952" s="107"/>
    </row>
    <row r="953" spans="30:33" ht="15.75" customHeight="1">
      <c r="AD953" s="456"/>
      <c r="AE953" s="456"/>
      <c r="AF953" s="107"/>
      <c r="AG953" s="107"/>
    </row>
    <row r="954" spans="30:33" ht="15.75" customHeight="1">
      <c r="AD954" s="456"/>
      <c r="AE954" s="456"/>
      <c r="AF954" s="107"/>
      <c r="AG954" s="107"/>
    </row>
    <row r="955" spans="30:33" ht="15.75" customHeight="1">
      <c r="AD955" s="456"/>
      <c r="AE955" s="456"/>
      <c r="AF955" s="107"/>
      <c r="AG955" s="107"/>
    </row>
    <row r="956" spans="30:33" ht="15.75" customHeight="1">
      <c r="AD956" s="456"/>
      <c r="AE956" s="456"/>
      <c r="AF956" s="107"/>
      <c r="AG956" s="107"/>
    </row>
    <row r="957" spans="30:33" ht="15.75" customHeight="1">
      <c r="AD957" s="456"/>
      <c r="AE957" s="456"/>
      <c r="AF957" s="107"/>
      <c r="AG957" s="107"/>
    </row>
    <row r="958" spans="30:33" ht="15.75" customHeight="1">
      <c r="AD958" s="456"/>
      <c r="AE958" s="456"/>
      <c r="AF958" s="107"/>
      <c r="AG958" s="107"/>
    </row>
    <row r="959" spans="30:33" ht="15.75" customHeight="1">
      <c r="AD959" s="456"/>
      <c r="AE959" s="456"/>
      <c r="AF959" s="107"/>
      <c r="AG959" s="107"/>
    </row>
    <row r="960" spans="30:33" ht="15.75" customHeight="1">
      <c r="AD960" s="456"/>
      <c r="AE960" s="456"/>
      <c r="AF960" s="107"/>
      <c r="AG960" s="107"/>
    </row>
    <row r="961" spans="30:33" ht="15.75" customHeight="1">
      <c r="AD961" s="456"/>
      <c r="AE961" s="456"/>
      <c r="AF961" s="107"/>
      <c r="AG961" s="107"/>
    </row>
    <row r="962" spans="30:33" ht="15.75" customHeight="1">
      <c r="AD962" s="456"/>
      <c r="AE962" s="456"/>
      <c r="AF962" s="107"/>
      <c r="AG962" s="107"/>
    </row>
    <row r="963" spans="30:33" ht="15.75" customHeight="1">
      <c r="AD963" s="456"/>
      <c r="AE963" s="456"/>
      <c r="AF963" s="107"/>
      <c r="AG963" s="107"/>
    </row>
    <row r="964" spans="30:33" ht="15.75" customHeight="1">
      <c r="AD964" s="456"/>
      <c r="AE964" s="456"/>
      <c r="AF964" s="107"/>
      <c r="AG964" s="107"/>
    </row>
    <row r="965" spans="30:33" ht="15.75" customHeight="1">
      <c r="AD965" s="456"/>
      <c r="AE965" s="456"/>
      <c r="AF965" s="107"/>
      <c r="AG965" s="107"/>
    </row>
    <row r="966" spans="30:33" ht="15.75" customHeight="1">
      <c r="AD966" s="456"/>
      <c r="AE966" s="456"/>
      <c r="AF966" s="107"/>
      <c r="AG966" s="107"/>
    </row>
    <row r="967" spans="30:33" ht="15.75" customHeight="1">
      <c r="AD967" s="456"/>
      <c r="AE967" s="456"/>
      <c r="AF967" s="107"/>
      <c r="AG967" s="107"/>
    </row>
    <row r="968" spans="30:33" ht="15.75" customHeight="1">
      <c r="AD968" s="456"/>
      <c r="AE968" s="456"/>
      <c r="AF968" s="107"/>
      <c r="AG968" s="107"/>
    </row>
    <row r="969" spans="30:33" ht="15.75" customHeight="1">
      <c r="AD969" s="456"/>
      <c r="AE969" s="456"/>
      <c r="AF969" s="107"/>
      <c r="AG969" s="107"/>
    </row>
    <row r="970" spans="30:33" ht="15.75" customHeight="1">
      <c r="AD970" s="456"/>
      <c r="AE970" s="456"/>
      <c r="AF970" s="107"/>
      <c r="AG970" s="107"/>
    </row>
    <row r="971" spans="30:33" ht="15.75" customHeight="1">
      <c r="AD971" s="456"/>
      <c r="AE971" s="456"/>
      <c r="AF971" s="107"/>
      <c r="AG971" s="107"/>
    </row>
    <row r="972" spans="30:33" ht="15.75" customHeight="1">
      <c r="AD972" s="456"/>
      <c r="AE972" s="456"/>
      <c r="AF972" s="107"/>
      <c r="AG972" s="107"/>
    </row>
    <row r="973" spans="30:33" ht="15.75" customHeight="1">
      <c r="AD973" s="456"/>
      <c r="AE973" s="456"/>
      <c r="AF973" s="107"/>
      <c r="AG973" s="107"/>
    </row>
    <row r="974" spans="30:33" ht="15.75" customHeight="1">
      <c r="AD974" s="456"/>
      <c r="AE974" s="456"/>
      <c r="AF974" s="107"/>
      <c r="AG974" s="107"/>
    </row>
    <row r="975" spans="30:33" ht="15.75" customHeight="1">
      <c r="AD975" s="456"/>
      <c r="AE975" s="456"/>
      <c r="AF975" s="107"/>
      <c r="AG975" s="107"/>
    </row>
    <row r="976" spans="30:33" ht="15.75" customHeight="1">
      <c r="AD976" s="456"/>
      <c r="AE976" s="456"/>
      <c r="AF976" s="107"/>
      <c r="AG976" s="107"/>
    </row>
    <row r="977" spans="30:33" ht="15.75" customHeight="1">
      <c r="AD977" s="456"/>
      <c r="AE977" s="456"/>
      <c r="AF977" s="107"/>
      <c r="AG977" s="107"/>
    </row>
    <row r="978" spans="30:33" ht="15.75" customHeight="1">
      <c r="AD978" s="456"/>
      <c r="AE978" s="456"/>
      <c r="AF978" s="107"/>
      <c r="AG978" s="107"/>
    </row>
    <row r="979" spans="30:33" ht="15.75" customHeight="1">
      <c r="AD979" s="456"/>
      <c r="AE979" s="456"/>
      <c r="AF979" s="107"/>
      <c r="AG979" s="107"/>
    </row>
    <row r="980" spans="30:33" ht="15.75" customHeight="1">
      <c r="AD980" s="456"/>
      <c r="AE980" s="456"/>
      <c r="AF980" s="107"/>
      <c r="AG980" s="107"/>
    </row>
    <row r="981" spans="30:33" ht="15.75" customHeight="1">
      <c r="AD981" s="456"/>
      <c r="AE981" s="456"/>
      <c r="AF981" s="107"/>
      <c r="AG981" s="107"/>
    </row>
    <row r="982" spans="30:33" ht="15.75" customHeight="1">
      <c r="AD982" s="456"/>
      <c r="AE982" s="456"/>
      <c r="AF982" s="107"/>
      <c r="AG982" s="107"/>
    </row>
    <row r="983" spans="30:33" ht="15.75" customHeight="1">
      <c r="AD983" s="456"/>
      <c r="AE983" s="456"/>
      <c r="AF983" s="107"/>
      <c r="AG983" s="107"/>
    </row>
    <row r="984" spans="30:33" ht="15.75" customHeight="1">
      <c r="AD984" s="456"/>
      <c r="AE984" s="456"/>
      <c r="AF984" s="107"/>
      <c r="AG984" s="107"/>
    </row>
    <row r="985" spans="30:33" ht="15.75" customHeight="1">
      <c r="AD985" s="456"/>
      <c r="AE985" s="456"/>
      <c r="AF985" s="107"/>
      <c r="AG985" s="107"/>
    </row>
    <row r="986" spans="30:33" ht="15.75" customHeight="1">
      <c r="AD986" s="456"/>
      <c r="AE986" s="456"/>
      <c r="AF986" s="107"/>
      <c r="AG986" s="107"/>
    </row>
    <row r="987" spans="30:33" ht="15.75" customHeight="1">
      <c r="AD987" s="456"/>
      <c r="AE987" s="456"/>
      <c r="AF987" s="107"/>
      <c r="AG987" s="107"/>
    </row>
    <row r="988" spans="30:33" ht="15.75" customHeight="1">
      <c r="AD988" s="456"/>
      <c r="AE988" s="456"/>
      <c r="AF988" s="107"/>
      <c r="AG988" s="107"/>
    </row>
    <row r="989" spans="30:33" ht="15.75" customHeight="1">
      <c r="AD989" s="456"/>
      <c r="AE989" s="456"/>
      <c r="AF989" s="107"/>
      <c r="AG989" s="107"/>
    </row>
    <row r="990" spans="30:33" ht="15.75" customHeight="1">
      <c r="AD990" s="456"/>
      <c r="AE990" s="456"/>
      <c r="AF990" s="107"/>
      <c r="AG990" s="107"/>
    </row>
    <row r="991" spans="30:33" ht="15.75" customHeight="1">
      <c r="AD991" s="456"/>
      <c r="AE991" s="456"/>
      <c r="AF991" s="107"/>
      <c r="AG991" s="107"/>
    </row>
    <row r="992" spans="30:33" ht="15.75" customHeight="1">
      <c r="AD992" s="456"/>
      <c r="AE992" s="456"/>
      <c r="AF992" s="107"/>
      <c r="AG992" s="107"/>
    </row>
    <row r="993" spans="30:33" ht="15.75" customHeight="1">
      <c r="AD993" s="456"/>
      <c r="AE993" s="456"/>
      <c r="AF993" s="107"/>
      <c r="AG993" s="107"/>
    </row>
    <row r="994" spans="30:33" ht="15.75" customHeight="1">
      <c r="AD994" s="456"/>
      <c r="AE994" s="456"/>
      <c r="AF994" s="107"/>
      <c r="AG994" s="107"/>
    </row>
    <row r="995" spans="30:33" ht="15.75" customHeight="1">
      <c r="AD995" s="456"/>
      <c r="AE995" s="456"/>
      <c r="AF995" s="107"/>
      <c r="AG995" s="107"/>
    </row>
    <row r="996" spans="30:33" ht="15.75" customHeight="1">
      <c r="AD996" s="456"/>
      <c r="AE996" s="456"/>
      <c r="AF996" s="107"/>
      <c r="AG996" s="107"/>
    </row>
    <row r="997" spans="30:33" ht="15.75" customHeight="1">
      <c r="AD997" s="456"/>
      <c r="AE997" s="456"/>
      <c r="AF997" s="107"/>
      <c r="AG997" s="107"/>
    </row>
    <row r="998" spans="30:33" ht="15.75" customHeight="1">
      <c r="AD998" s="456"/>
      <c r="AE998" s="456"/>
      <c r="AF998" s="107"/>
      <c r="AG998" s="107"/>
    </row>
    <row r="999" spans="30:33" ht="15.75" customHeight="1">
      <c r="AD999" s="456"/>
      <c r="AE999" s="456"/>
      <c r="AF999" s="107"/>
      <c r="AG999" s="107"/>
    </row>
    <row r="1000" spans="30:33" ht="15.75" customHeight="1">
      <c r="AD1000" s="456"/>
      <c r="AE1000" s="456"/>
      <c r="AF1000" s="107"/>
      <c r="AG1000" s="107"/>
    </row>
  </sheetData>
  <mergeCells count="77">
    <mergeCell ref="B92:B99"/>
    <mergeCell ref="B101:B107"/>
    <mergeCell ref="B82:B86"/>
    <mergeCell ref="C84:C85"/>
    <mergeCell ref="A92:A99"/>
    <mergeCell ref="C92:C93"/>
    <mergeCell ref="C94:C95"/>
    <mergeCell ref="C97:C98"/>
    <mergeCell ref="A101:A111"/>
    <mergeCell ref="B109:B111"/>
    <mergeCell ref="E7:E9"/>
    <mergeCell ref="F7:F9"/>
    <mergeCell ref="G7:G9"/>
    <mergeCell ref="A10:A90"/>
    <mergeCell ref="B88:B90"/>
    <mergeCell ref="B77:B80"/>
    <mergeCell ref="C77:C79"/>
    <mergeCell ref="A7:A9"/>
    <mergeCell ref="C7:C9"/>
    <mergeCell ref="D7:D9"/>
    <mergeCell ref="B61:B75"/>
    <mergeCell ref="C61:C64"/>
    <mergeCell ref="C65:C67"/>
    <mergeCell ref="C68:C69"/>
    <mergeCell ref="C70:C72"/>
    <mergeCell ref="C73:C74"/>
    <mergeCell ref="B7:B9"/>
    <mergeCell ref="B10:B38"/>
    <mergeCell ref="B40:B59"/>
    <mergeCell ref="C40:C46"/>
    <mergeCell ref="C47:C50"/>
    <mergeCell ref="C51:C53"/>
    <mergeCell ref="C54:C56"/>
    <mergeCell ref="C57:C58"/>
    <mergeCell ref="D120:F120"/>
    <mergeCell ref="A121:B121"/>
    <mergeCell ref="D121:F121"/>
    <mergeCell ref="C101:C102"/>
    <mergeCell ref="C105:C106"/>
    <mergeCell ref="A117:F117"/>
    <mergeCell ref="A118:B118"/>
    <mergeCell ref="D118:F118"/>
    <mergeCell ref="A119:B119"/>
    <mergeCell ref="A120:B120"/>
    <mergeCell ref="C10:C26"/>
    <mergeCell ref="C27:C30"/>
    <mergeCell ref="C31:C35"/>
    <mergeCell ref="C36:C37"/>
    <mergeCell ref="D119:F119"/>
    <mergeCell ref="AD8:AG8"/>
    <mergeCell ref="H7:H9"/>
    <mergeCell ref="I7:I9"/>
    <mergeCell ref="J7:J9"/>
    <mergeCell ref="K7:K9"/>
    <mergeCell ref="L7:L9"/>
    <mergeCell ref="M7:O8"/>
    <mergeCell ref="P7:Q7"/>
    <mergeCell ref="P8:Q8"/>
    <mergeCell ref="R8:T8"/>
    <mergeCell ref="U8:X8"/>
    <mergeCell ref="Y8:Z8"/>
    <mergeCell ref="AA8:AC8"/>
    <mergeCell ref="R7:T7"/>
    <mergeCell ref="U7:X7"/>
    <mergeCell ref="Y7:Z7"/>
    <mergeCell ref="AA7:AC7"/>
    <mergeCell ref="AD7:AG7"/>
    <mergeCell ref="V5:X5"/>
    <mergeCell ref="P6:X6"/>
    <mergeCell ref="Y6:AG6"/>
    <mergeCell ref="A1:D3"/>
    <mergeCell ref="E1:U3"/>
    <mergeCell ref="V1:X1"/>
    <mergeCell ref="V2:X2"/>
    <mergeCell ref="V3:X3"/>
    <mergeCell ref="A5:I5"/>
    <mergeCell ref="J5:T5"/>
  </mergeCells>
  <conditionalFormatting sqref="K102">
    <cfRule type="expression" dxfId="13" priority="1">
      <formula>K102&lt;44682</formula>
    </cfRule>
  </conditionalFormatting>
  <conditionalFormatting sqref="K10:L53 K78:L81">
    <cfRule type="expression" dxfId="12" priority="2">
      <formula>K10&lt;44682</formula>
    </cfRule>
  </conditionalFormatting>
  <conditionalFormatting sqref="K60:L74">
    <cfRule type="expression" dxfId="11" priority="3">
      <formula>K60&lt;44682</formula>
    </cfRule>
  </conditionalFormatting>
  <conditionalFormatting sqref="K76:L76">
    <cfRule type="expression" dxfId="10" priority="4">
      <formula>K76&lt;44682</formula>
    </cfRule>
  </conditionalFormatting>
  <conditionalFormatting sqref="K77:L77">
    <cfRule type="expression" dxfId="9" priority="5">
      <formula>K77&lt;44682</formula>
    </cfRule>
  </conditionalFormatting>
  <conditionalFormatting sqref="K83:L83">
    <cfRule type="expression" dxfId="8" priority="6">
      <formula>K83&lt;44682</formula>
    </cfRule>
  </conditionalFormatting>
  <conditionalFormatting sqref="K87:L87">
    <cfRule type="expression" dxfId="7" priority="7">
      <formula>K87&lt;44682</formula>
    </cfRule>
  </conditionalFormatting>
  <conditionalFormatting sqref="K91:L93">
    <cfRule type="expression" dxfId="6" priority="8">
      <formula>K91&lt;44682</formula>
    </cfRule>
  </conditionalFormatting>
  <conditionalFormatting sqref="K97:L98">
    <cfRule type="expression" dxfId="5" priority="9">
      <formula>K97&lt;44682</formula>
    </cfRule>
  </conditionalFormatting>
  <conditionalFormatting sqref="K100:L100">
    <cfRule type="expression" dxfId="4" priority="10">
      <formula>K100&lt;44682</formula>
    </cfRule>
  </conditionalFormatting>
  <conditionalFormatting sqref="K101:L101">
    <cfRule type="expression" dxfId="3" priority="11">
      <formula>K101&lt;44682</formula>
    </cfRule>
  </conditionalFormatting>
  <conditionalFormatting sqref="K103:L107">
    <cfRule type="expression" dxfId="2" priority="12">
      <formula>K103&lt;44682</formula>
    </cfRule>
  </conditionalFormatting>
  <conditionalFormatting sqref="K108:L108">
    <cfRule type="expression" dxfId="1" priority="13">
      <formula>K108&lt;44682</formula>
    </cfRule>
  </conditionalFormatting>
  <conditionalFormatting sqref="K112:L112">
    <cfRule type="expression" dxfId="0" priority="14">
      <formula>K112&lt;44682</formula>
    </cfRule>
  </conditionalFormatting>
  <hyperlinks>
    <hyperlink ref="Q10" r:id="rId1" location="gid=624964809" xr:uid="{00000000-0004-0000-0100-000000000000}"/>
    <hyperlink ref="Z10" r:id="rId2" xr:uid="{00000000-0004-0000-0100-000001000000}"/>
    <hyperlink ref="Z11" r:id="rId3" xr:uid="{00000000-0004-0000-0100-000002000000}"/>
    <hyperlink ref="AC11" r:id="rId4" xr:uid="{00000000-0004-0000-0100-000003000000}"/>
    <hyperlink ref="Q17" r:id="rId5" xr:uid="{00000000-0004-0000-0100-000004000000}"/>
    <hyperlink ref="Z17" r:id="rId6" xr:uid="{00000000-0004-0000-0100-000005000000}"/>
    <hyperlink ref="Q20" r:id="rId7" xr:uid="{00000000-0004-0000-0100-000006000000}"/>
    <hyperlink ref="Z22" r:id="rId8" xr:uid="{00000000-0004-0000-0100-000007000000}"/>
    <hyperlink ref="Q23" r:id="rId9" xr:uid="{00000000-0004-0000-0100-000008000000}"/>
    <hyperlink ref="Z23" r:id="rId10" xr:uid="{00000000-0004-0000-0100-000009000000}"/>
    <hyperlink ref="Q24" r:id="rId11" xr:uid="{00000000-0004-0000-0100-00000A000000}"/>
    <hyperlink ref="Q25" r:id="rId12" xr:uid="{00000000-0004-0000-0100-00000B000000}"/>
    <hyperlink ref="Z25" r:id="rId13" xr:uid="{00000000-0004-0000-0100-00000C000000}"/>
    <hyperlink ref="Q26" r:id="rId14" xr:uid="{00000000-0004-0000-0100-00000D000000}"/>
    <hyperlink ref="Z26" r:id="rId15" xr:uid="{00000000-0004-0000-0100-00000E000000}"/>
    <hyperlink ref="Q27" r:id="rId16" xr:uid="{00000000-0004-0000-0100-00000F000000}"/>
    <hyperlink ref="Z28" r:id="rId17" xr:uid="{00000000-0004-0000-0100-000010000000}"/>
    <hyperlink ref="Q30" r:id="rId18" xr:uid="{00000000-0004-0000-0100-000011000000}"/>
    <hyperlink ref="Q36" r:id="rId19" xr:uid="{00000000-0004-0000-0100-000012000000}"/>
    <hyperlink ref="Z38" r:id="rId20" location="gid=53244283" xr:uid="{00000000-0004-0000-0100-000013000000}"/>
    <hyperlink ref="Z40" r:id="rId21" xr:uid="{00000000-0004-0000-0100-000014000000}"/>
    <hyperlink ref="Q43" r:id="rId22" xr:uid="{00000000-0004-0000-0100-000015000000}"/>
    <hyperlink ref="Q45" r:id="rId23" xr:uid="{00000000-0004-0000-0100-000016000000}"/>
    <hyperlink ref="Z45" r:id="rId24" xr:uid="{00000000-0004-0000-0100-000017000000}"/>
    <hyperlink ref="Q47" r:id="rId25" xr:uid="{00000000-0004-0000-0100-000018000000}"/>
    <hyperlink ref="Z47" r:id="rId26" xr:uid="{00000000-0004-0000-0100-000019000000}"/>
    <hyperlink ref="Q48" r:id="rId27" xr:uid="{00000000-0004-0000-0100-00001A000000}"/>
    <hyperlink ref="Q49" r:id="rId28" xr:uid="{00000000-0004-0000-0100-00001B000000}"/>
    <hyperlink ref="Q50" r:id="rId29" xr:uid="{00000000-0004-0000-0100-00001C000000}"/>
    <hyperlink ref="Q51" r:id="rId30" xr:uid="{00000000-0004-0000-0100-00001D000000}"/>
    <hyperlink ref="Q54" r:id="rId31" xr:uid="{00000000-0004-0000-0100-00001E000000}"/>
    <hyperlink ref="Q55" r:id="rId32" xr:uid="{00000000-0004-0000-0100-00001F000000}"/>
    <hyperlink ref="Q56" r:id="rId33" xr:uid="{00000000-0004-0000-0100-000020000000}"/>
    <hyperlink ref="Q64" r:id="rId34" xr:uid="{00000000-0004-0000-0100-000021000000}"/>
    <hyperlink ref="U75" r:id="rId35" location="gid=358272935" xr:uid="{00000000-0004-0000-0100-000022000000}"/>
    <hyperlink ref="Q77" r:id="rId36" xr:uid="{00000000-0004-0000-0100-000023000000}"/>
    <hyperlink ref="Q82" r:id="rId37" xr:uid="{00000000-0004-0000-0100-000024000000}"/>
    <hyperlink ref="Z82" r:id="rId38" xr:uid="{00000000-0004-0000-0100-000025000000}"/>
    <hyperlink ref="Z84" r:id="rId39" xr:uid="{00000000-0004-0000-0100-000026000000}"/>
    <hyperlink ref="Z85" r:id="rId40" xr:uid="{00000000-0004-0000-0100-000027000000}"/>
    <hyperlink ref="U88" r:id="rId41" location="gid=358272935" xr:uid="{00000000-0004-0000-0100-000028000000}"/>
    <hyperlink ref="Q89" r:id="rId42" xr:uid="{00000000-0004-0000-0100-000029000000}"/>
    <hyperlink ref="U89" r:id="rId43" xr:uid="{00000000-0004-0000-0100-00002A000000}"/>
    <hyperlink ref="Q90" r:id="rId44" xr:uid="{00000000-0004-0000-0100-00002B000000}"/>
    <hyperlink ref="U90" r:id="rId45" xr:uid="{00000000-0004-0000-0100-00002C000000}"/>
    <hyperlink ref="Q92" r:id="rId46" location="overlay-context=mipg/documentacion-del-sistema-de-gestion-mipg/procesos-de-apoyo/gestion-de-talento-humano" xr:uid="{00000000-0004-0000-0100-00002D000000}"/>
    <hyperlink ref="Z93" r:id="rId47" xr:uid="{00000000-0004-0000-0100-00002E000000}"/>
    <hyperlink ref="Q97" r:id="rId48" xr:uid="{00000000-0004-0000-0100-00002F000000}"/>
    <hyperlink ref="Z97" r:id="rId49" xr:uid="{00000000-0004-0000-0100-000030000000}"/>
    <hyperlink ref="Z99" r:id="rId50" xr:uid="{00000000-0004-0000-0100-000031000000}"/>
    <hyperlink ref="Q102" r:id="rId51" xr:uid="{00000000-0004-0000-0100-000032000000}"/>
    <hyperlink ref="Z102" r:id="rId52" xr:uid="{00000000-0004-0000-0100-000033000000}"/>
  </hyperlinks>
  <pageMargins left="0.7" right="0.7" top="0.75" bottom="0.75" header="0" footer="0"/>
  <pageSetup paperSize="9" orientation="portrait"/>
  <drawing r:id="rId53"/>
  <legacyDrawing r:id="rId5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000"/>
  <sheetViews>
    <sheetView tabSelected="1" workbookViewId="0">
      <selection sqref="A1:X1"/>
    </sheetView>
  </sheetViews>
  <sheetFormatPr baseColWidth="10" defaultColWidth="14.42578125" defaultRowHeight="15" customHeight="1"/>
  <cols>
    <col min="1" max="1" width="11.5703125" customWidth="1"/>
    <col min="2" max="2" width="23.140625" customWidth="1"/>
    <col min="3" max="3" width="36.42578125" customWidth="1"/>
    <col min="4" max="4" width="21.7109375" customWidth="1"/>
    <col min="5" max="5" width="29.5703125" customWidth="1"/>
    <col min="6" max="6" width="24.7109375" customWidth="1"/>
    <col min="7" max="7" width="53" customWidth="1"/>
    <col min="8" max="8" width="25.28515625" customWidth="1"/>
    <col min="9" max="9" width="30.28515625" customWidth="1"/>
    <col min="10" max="10" width="123.140625" customWidth="1"/>
    <col min="11" max="19" width="21.7109375" customWidth="1"/>
    <col min="20" max="20" width="31.7109375" customWidth="1"/>
    <col min="21" max="21" width="30.42578125" customWidth="1"/>
    <col min="22" max="24" width="21.7109375" customWidth="1"/>
    <col min="25" max="25" width="47.7109375" customWidth="1"/>
    <col min="26" max="26" width="46.7109375" customWidth="1"/>
    <col min="27" max="44" width="11.5703125" customWidth="1"/>
  </cols>
  <sheetData>
    <row r="1" spans="1:44" ht="18" customHeight="1">
      <c r="A1" s="590" t="s">
        <v>1141</v>
      </c>
      <c r="B1" s="591"/>
      <c r="C1" s="591"/>
      <c r="D1" s="591"/>
      <c r="E1" s="591"/>
      <c r="F1" s="591"/>
      <c r="G1" s="591"/>
      <c r="H1" s="591"/>
      <c r="I1" s="591"/>
      <c r="J1" s="591"/>
      <c r="K1" s="591"/>
      <c r="L1" s="591"/>
      <c r="M1" s="591"/>
      <c r="N1" s="591"/>
      <c r="O1" s="591"/>
      <c r="P1" s="591"/>
      <c r="Q1" s="591"/>
      <c r="R1" s="591"/>
      <c r="S1" s="591"/>
      <c r="T1" s="591"/>
      <c r="U1" s="591"/>
      <c r="V1" s="591"/>
      <c r="W1" s="591"/>
      <c r="X1" s="592"/>
      <c r="Y1" s="457"/>
      <c r="Z1" s="457"/>
      <c r="AA1" s="457"/>
      <c r="AB1" s="457"/>
      <c r="AC1" s="457"/>
      <c r="AD1" s="457"/>
      <c r="AE1" s="457"/>
      <c r="AF1" s="457"/>
      <c r="AG1" s="457"/>
      <c r="AH1" s="457"/>
      <c r="AI1" s="457"/>
      <c r="AJ1" s="457"/>
      <c r="AK1" s="457"/>
      <c r="AL1" s="457"/>
      <c r="AM1" s="457"/>
      <c r="AN1" s="457"/>
      <c r="AO1" s="457"/>
      <c r="AP1" s="457"/>
      <c r="AQ1" s="457"/>
      <c r="AR1" s="457"/>
    </row>
    <row r="2" spans="1:44" ht="15" customHeight="1">
      <c r="A2" s="593" t="s">
        <v>1142</v>
      </c>
      <c r="B2" s="594" t="s">
        <v>1143</v>
      </c>
      <c r="C2" s="519"/>
      <c r="D2" s="519"/>
      <c r="E2" s="519"/>
      <c r="F2" s="519"/>
      <c r="G2" s="519"/>
      <c r="H2" s="519"/>
      <c r="I2" s="519"/>
      <c r="J2" s="595"/>
      <c r="K2" s="596" t="s">
        <v>1144</v>
      </c>
      <c r="L2" s="519"/>
      <c r="M2" s="519"/>
      <c r="N2" s="519"/>
      <c r="O2" s="519"/>
      <c r="P2" s="519"/>
      <c r="Q2" s="519"/>
      <c r="R2" s="519"/>
      <c r="S2" s="595"/>
      <c r="T2" s="597" t="s">
        <v>1145</v>
      </c>
      <c r="U2" s="519"/>
      <c r="V2" s="519"/>
      <c r="W2" s="519"/>
      <c r="X2" s="520"/>
      <c r="Y2" s="598" t="s">
        <v>1146</v>
      </c>
      <c r="Z2" s="532"/>
      <c r="AA2" s="457"/>
      <c r="AB2" s="457"/>
      <c r="AC2" s="457"/>
      <c r="AD2" s="457"/>
      <c r="AE2" s="457"/>
      <c r="AF2" s="457"/>
      <c r="AG2" s="457"/>
      <c r="AH2" s="457"/>
      <c r="AI2" s="457"/>
      <c r="AJ2" s="457"/>
      <c r="AK2" s="457"/>
      <c r="AL2" s="457"/>
      <c r="AM2" s="457"/>
      <c r="AN2" s="457"/>
      <c r="AO2" s="457"/>
      <c r="AP2" s="457"/>
      <c r="AQ2" s="457"/>
      <c r="AR2" s="457"/>
    </row>
    <row r="3" spans="1:44" ht="54" customHeight="1">
      <c r="A3" s="554"/>
      <c r="B3" s="458" t="s">
        <v>1147</v>
      </c>
      <c r="C3" s="458" t="s">
        <v>1148</v>
      </c>
      <c r="D3" s="458" t="s">
        <v>1149</v>
      </c>
      <c r="E3" s="458" t="s">
        <v>1150</v>
      </c>
      <c r="F3" s="458" t="s">
        <v>1151</v>
      </c>
      <c r="G3" s="459" t="s">
        <v>1152</v>
      </c>
      <c r="H3" s="459" t="s">
        <v>1153</v>
      </c>
      <c r="I3" s="459" t="s">
        <v>1154</v>
      </c>
      <c r="J3" s="459" t="s">
        <v>1155</v>
      </c>
      <c r="K3" s="460" t="s">
        <v>1156</v>
      </c>
      <c r="L3" s="460" t="s">
        <v>1157</v>
      </c>
      <c r="M3" s="461" t="s">
        <v>1158</v>
      </c>
      <c r="N3" s="461" t="s">
        <v>1159</v>
      </c>
      <c r="O3" s="461" t="s">
        <v>1160</v>
      </c>
      <c r="P3" s="460" t="s">
        <v>1161</v>
      </c>
      <c r="Q3" s="460" t="s">
        <v>1162</v>
      </c>
      <c r="R3" s="461" t="s">
        <v>1163</v>
      </c>
      <c r="S3" s="461" t="s">
        <v>1164</v>
      </c>
      <c r="T3" s="462" t="s">
        <v>1165</v>
      </c>
      <c r="U3" s="462" t="s">
        <v>1166</v>
      </c>
      <c r="V3" s="462" t="s">
        <v>1167</v>
      </c>
      <c r="W3" s="462" t="s">
        <v>1168</v>
      </c>
      <c r="X3" s="462" t="s">
        <v>1169</v>
      </c>
      <c r="Y3" s="463" t="s">
        <v>1170</v>
      </c>
      <c r="Z3" s="464" t="s">
        <v>127</v>
      </c>
      <c r="AA3" s="465"/>
      <c r="AB3" s="465"/>
      <c r="AC3" s="465"/>
      <c r="AD3" s="465"/>
      <c r="AE3" s="465"/>
      <c r="AF3" s="465"/>
      <c r="AG3" s="465"/>
      <c r="AH3" s="465"/>
      <c r="AI3" s="465"/>
      <c r="AJ3" s="465"/>
      <c r="AK3" s="465"/>
      <c r="AL3" s="465"/>
      <c r="AM3" s="465"/>
      <c r="AN3" s="465"/>
      <c r="AO3" s="465"/>
      <c r="AP3" s="465"/>
      <c r="AQ3" s="465"/>
      <c r="AR3" s="465"/>
    </row>
    <row r="4" spans="1:44" ht="103.5" customHeight="1">
      <c r="A4" s="466">
        <v>1</v>
      </c>
      <c r="B4" s="467" t="s">
        <v>1171</v>
      </c>
      <c r="C4" s="468" t="s">
        <v>1172</v>
      </c>
      <c r="D4" s="469" t="s">
        <v>1173</v>
      </c>
      <c r="E4" s="470" t="s">
        <v>1174</v>
      </c>
      <c r="F4" s="470" t="s">
        <v>1175</v>
      </c>
      <c r="G4" s="470" t="s">
        <v>1176</v>
      </c>
      <c r="H4" s="470" t="s">
        <v>1177</v>
      </c>
      <c r="I4" s="470" t="s">
        <v>1178</v>
      </c>
      <c r="J4" s="471" t="s">
        <v>1179</v>
      </c>
      <c r="K4" s="424" t="s">
        <v>1180</v>
      </c>
      <c r="L4" s="424" t="s">
        <v>1181</v>
      </c>
      <c r="M4" s="424" t="s">
        <v>1182</v>
      </c>
      <c r="N4" s="424" t="s">
        <v>1183</v>
      </c>
      <c r="O4" s="424" t="s">
        <v>1184</v>
      </c>
      <c r="P4" s="424" t="s">
        <v>1180</v>
      </c>
      <c r="Q4" s="424" t="s">
        <v>1181</v>
      </c>
      <c r="R4" s="424" t="s">
        <v>1182</v>
      </c>
      <c r="S4" s="424" t="s">
        <v>1185</v>
      </c>
      <c r="T4" s="424" t="s">
        <v>1186</v>
      </c>
      <c r="U4" s="424" t="s">
        <v>1187</v>
      </c>
      <c r="V4" s="424" t="s">
        <v>1188</v>
      </c>
      <c r="W4" s="424" t="s">
        <v>1189</v>
      </c>
      <c r="X4" s="472">
        <v>45260</v>
      </c>
      <c r="Y4" s="473" t="s">
        <v>1190</v>
      </c>
      <c r="Z4" s="474" t="s">
        <v>511</v>
      </c>
      <c r="AA4" s="475"/>
      <c r="AB4" s="476"/>
      <c r="AC4" s="476"/>
      <c r="AD4" s="476"/>
      <c r="AE4" s="476"/>
      <c r="AF4" s="476"/>
      <c r="AG4" s="476"/>
      <c r="AH4" s="476"/>
      <c r="AI4" s="476"/>
      <c r="AJ4" s="476"/>
      <c r="AK4" s="476"/>
      <c r="AL4" s="476"/>
      <c r="AM4" s="476"/>
      <c r="AN4" s="476"/>
      <c r="AO4" s="476"/>
      <c r="AP4" s="476"/>
      <c r="AQ4" s="476"/>
      <c r="AR4" s="476"/>
    </row>
    <row r="5" spans="1:44" ht="159" customHeight="1">
      <c r="A5" s="466">
        <v>2</v>
      </c>
      <c r="B5" s="467" t="s">
        <v>1191</v>
      </c>
      <c r="C5" s="468" t="s">
        <v>1192</v>
      </c>
      <c r="D5" s="469" t="s">
        <v>1193</v>
      </c>
      <c r="E5" s="470" t="s">
        <v>1194</v>
      </c>
      <c r="F5" s="477" t="s">
        <v>1175</v>
      </c>
      <c r="G5" s="477" t="s">
        <v>1195</v>
      </c>
      <c r="H5" s="470" t="s">
        <v>1196</v>
      </c>
      <c r="I5" s="470" t="s">
        <v>1197</v>
      </c>
      <c r="J5" s="470" t="s">
        <v>1198</v>
      </c>
      <c r="K5" s="470" t="s">
        <v>1199</v>
      </c>
      <c r="L5" s="470" t="s">
        <v>1200</v>
      </c>
      <c r="M5" s="470" t="s">
        <v>1201</v>
      </c>
      <c r="N5" s="471" t="s">
        <v>1202</v>
      </c>
      <c r="O5" s="478" t="s">
        <v>1184</v>
      </c>
      <c r="P5" s="478" t="s">
        <v>1180</v>
      </c>
      <c r="Q5" s="478" t="s">
        <v>1200</v>
      </c>
      <c r="R5" s="479" t="s">
        <v>1201</v>
      </c>
      <c r="S5" s="479" t="s">
        <v>1185</v>
      </c>
      <c r="T5" s="478" t="s">
        <v>1203</v>
      </c>
      <c r="U5" s="478" t="s">
        <v>1204</v>
      </c>
      <c r="V5" s="478" t="s">
        <v>1205</v>
      </c>
      <c r="W5" s="478" t="s">
        <v>1206</v>
      </c>
      <c r="X5" s="480" t="s">
        <v>1207</v>
      </c>
      <c r="Y5" s="473" t="s">
        <v>1208</v>
      </c>
      <c r="Z5" s="473" t="s">
        <v>1209</v>
      </c>
      <c r="AA5" s="481"/>
      <c r="AB5" s="457"/>
      <c r="AC5" s="457"/>
      <c r="AD5" s="457"/>
      <c r="AE5" s="457"/>
      <c r="AF5" s="457"/>
      <c r="AG5" s="457"/>
      <c r="AH5" s="457"/>
      <c r="AI5" s="457"/>
      <c r="AJ5" s="457"/>
      <c r="AK5" s="457"/>
      <c r="AL5" s="457"/>
      <c r="AM5" s="457"/>
      <c r="AN5" s="457"/>
      <c r="AO5" s="457"/>
      <c r="AP5" s="457"/>
      <c r="AQ5" s="457"/>
      <c r="AR5" s="457"/>
    </row>
    <row r="6" spans="1:44" ht="108" customHeight="1">
      <c r="A6" s="466">
        <v>3</v>
      </c>
      <c r="B6" s="467" t="s">
        <v>1210</v>
      </c>
      <c r="C6" s="468" t="s">
        <v>1211</v>
      </c>
      <c r="D6" s="469" t="s">
        <v>1212</v>
      </c>
      <c r="E6" s="470" t="s">
        <v>1213</v>
      </c>
      <c r="F6" s="470" t="s">
        <v>1175</v>
      </c>
      <c r="G6" s="470" t="s">
        <v>1214</v>
      </c>
      <c r="H6" s="470" t="s">
        <v>1215</v>
      </c>
      <c r="I6" s="470" t="s">
        <v>1216</v>
      </c>
      <c r="J6" s="471" t="s">
        <v>1217</v>
      </c>
      <c r="K6" s="424" t="s">
        <v>1180</v>
      </c>
      <c r="L6" s="424" t="s">
        <v>1181</v>
      </c>
      <c r="M6" s="482" t="s">
        <v>1182</v>
      </c>
      <c r="N6" s="424" t="s">
        <v>1218</v>
      </c>
      <c r="O6" s="424" t="s">
        <v>1184</v>
      </c>
      <c r="P6" s="424" t="s">
        <v>1180</v>
      </c>
      <c r="Q6" s="473" t="s">
        <v>1181</v>
      </c>
      <c r="R6" s="474" t="s">
        <v>1182</v>
      </c>
      <c r="S6" s="474" t="s">
        <v>1185</v>
      </c>
      <c r="T6" s="424" t="s">
        <v>1219</v>
      </c>
      <c r="U6" s="424" t="s">
        <v>1220</v>
      </c>
      <c r="V6" s="473" t="s">
        <v>1221</v>
      </c>
      <c r="W6" s="424" t="s">
        <v>1222</v>
      </c>
      <c r="X6" s="472" t="s">
        <v>1223</v>
      </c>
      <c r="Y6" s="473" t="s">
        <v>1224</v>
      </c>
      <c r="Z6" s="474" t="s">
        <v>511</v>
      </c>
      <c r="AA6" s="481"/>
      <c r="AB6" s="457"/>
      <c r="AC6" s="457"/>
      <c r="AD6" s="457"/>
      <c r="AE6" s="457"/>
      <c r="AF6" s="457"/>
      <c r="AG6" s="457"/>
      <c r="AH6" s="457"/>
      <c r="AI6" s="457"/>
      <c r="AJ6" s="457"/>
      <c r="AK6" s="457"/>
      <c r="AL6" s="457"/>
      <c r="AM6" s="457"/>
      <c r="AN6" s="457"/>
      <c r="AO6" s="457"/>
      <c r="AP6" s="457"/>
      <c r="AQ6" s="457"/>
      <c r="AR6" s="457"/>
    </row>
    <row r="7" spans="1:44" ht="144.75" customHeight="1">
      <c r="A7" s="466">
        <v>4</v>
      </c>
      <c r="B7" s="483" t="s">
        <v>1225</v>
      </c>
      <c r="C7" s="470" t="s">
        <v>1226</v>
      </c>
      <c r="D7" s="469" t="s">
        <v>1227</v>
      </c>
      <c r="E7" s="470" t="s">
        <v>1228</v>
      </c>
      <c r="F7" s="470" t="s">
        <v>1175</v>
      </c>
      <c r="G7" s="470" t="s">
        <v>1229</v>
      </c>
      <c r="H7" s="470" t="s">
        <v>1230</v>
      </c>
      <c r="I7" s="470" t="s">
        <v>1231</v>
      </c>
      <c r="J7" s="471" t="s">
        <v>1232</v>
      </c>
      <c r="K7" s="424" t="s">
        <v>1180</v>
      </c>
      <c r="L7" s="424" t="s">
        <v>1200</v>
      </c>
      <c r="M7" s="424" t="s">
        <v>1201</v>
      </c>
      <c r="N7" s="424" t="s">
        <v>1202</v>
      </c>
      <c r="O7" s="424" t="s">
        <v>1184</v>
      </c>
      <c r="P7" s="424" t="s">
        <v>1180</v>
      </c>
      <c r="Q7" s="424" t="s">
        <v>1200</v>
      </c>
      <c r="R7" s="424" t="s">
        <v>1201</v>
      </c>
      <c r="S7" s="424" t="s">
        <v>1185</v>
      </c>
      <c r="T7" s="424" t="s">
        <v>1233</v>
      </c>
      <c r="U7" s="424" t="s">
        <v>1234</v>
      </c>
      <c r="V7" s="424" t="s">
        <v>1235</v>
      </c>
      <c r="W7" s="424" t="s">
        <v>1236</v>
      </c>
      <c r="X7" s="472">
        <v>45260</v>
      </c>
      <c r="Y7" s="473" t="s">
        <v>1237</v>
      </c>
      <c r="Z7" s="473" t="s">
        <v>1238</v>
      </c>
      <c r="AA7" s="484"/>
      <c r="AB7" s="485"/>
      <c r="AC7" s="485"/>
      <c r="AD7" s="485"/>
      <c r="AE7" s="485"/>
      <c r="AF7" s="485"/>
      <c r="AG7" s="485"/>
      <c r="AH7" s="485"/>
      <c r="AI7" s="485"/>
      <c r="AJ7" s="485"/>
      <c r="AK7" s="485"/>
      <c r="AL7" s="485"/>
      <c r="AM7" s="485"/>
      <c r="AN7" s="485"/>
      <c r="AO7" s="485"/>
      <c r="AP7" s="485"/>
      <c r="AQ7" s="485"/>
      <c r="AR7" s="485"/>
    </row>
    <row r="8" spans="1:44" ht="171.75" customHeight="1">
      <c r="A8" s="466">
        <v>5</v>
      </c>
      <c r="B8" s="483" t="s">
        <v>1239</v>
      </c>
      <c r="C8" s="470" t="s">
        <v>1240</v>
      </c>
      <c r="D8" s="469" t="s">
        <v>1241</v>
      </c>
      <c r="E8" s="470" t="s">
        <v>1242</v>
      </c>
      <c r="F8" s="470" t="s">
        <v>1175</v>
      </c>
      <c r="G8" s="470" t="s">
        <v>1176</v>
      </c>
      <c r="H8" s="470" t="s">
        <v>1177</v>
      </c>
      <c r="I8" s="470" t="s">
        <v>1178</v>
      </c>
      <c r="J8" s="471" t="s">
        <v>1243</v>
      </c>
      <c r="K8" s="424" t="s">
        <v>1180</v>
      </c>
      <c r="L8" s="424" t="s">
        <v>1181</v>
      </c>
      <c r="M8" s="424" t="s">
        <v>1182</v>
      </c>
      <c r="N8" s="424" t="s">
        <v>1183</v>
      </c>
      <c r="O8" s="424" t="s">
        <v>1184</v>
      </c>
      <c r="P8" s="424" t="s">
        <v>1180</v>
      </c>
      <c r="Q8" s="424" t="s">
        <v>1181</v>
      </c>
      <c r="R8" s="424" t="s">
        <v>1182</v>
      </c>
      <c r="S8" s="424" t="s">
        <v>1185</v>
      </c>
      <c r="T8" s="424" t="s">
        <v>1244</v>
      </c>
      <c r="U8" s="424" t="s">
        <v>1245</v>
      </c>
      <c r="V8" s="424" t="s">
        <v>1246</v>
      </c>
      <c r="W8" s="424" t="s">
        <v>1247</v>
      </c>
      <c r="X8" s="472" t="s">
        <v>1248</v>
      </c>
      <c r="Y8" s="473" t="s">
        <v>1249</v>
      </c>
      <c r="Z8" s="473" t="s">
        <v>1250</v>
      </c>
      <c r="AA8" s="484"/>
      <c r="AB8" s="485"/>
      <c r="AC8" s="485"/>
      <c r="AD8" s="485"/>
      <c r="AE8" s="485"/>
      <c r="AF8" s="485"/>
      <c r="AG8" s="485"/>
      <c r="AH8" s="485"/>
      <c r="AI8" s="485"/>
      <c r="AJ8" s="485"/>
      <c r="AK8" s="485"/>
      <c r="AL8" s="485"/>
      <c r="AM8" s="485"/>
      <c r="AN8" s="485"/>
      <c r="AO8" s="485"/>
      <c r="AP8" s="485"/>
      <c r="AQ8" s="485"/>
      <c r="AR8" s="485"/>
    </row>
    <row r="9" spans="1:44" ht="156" customHeight="1">
      <c r="A9" s="466">
        <v>6</v>
      </c>
      <c r="B9" s="483" t="s">
        <v>1251</v>
      </c>
      <c r="C9" s="470" t="s">
        <v>1252</v>
      </c>
      <c r="D9" s="469" t="s">
        <v>1253</v>
      </c>
      <c r="E9" s="470" t="s">
        <v>1254</v>
      </c>
      <c r="F9" s="470" t="s">
        <v>1255</v>
      </c>
      <c r="G9" s="470" t="s">
        <v>1256</v>
      </c>
      <c r="H9" s="470" t="s">
        <v>1257</v>
      </c>
      <c r="I9" s="470" t="s">
        <v>1216</v>
      </c>
      <c r="J9" s="471" t="s">
        <v>1258</v>
      </c>
      <c r="K9" s="424" t="s">
        <v>1180</v>
      </c>
      <c r="L9" s="424" t="s">
        <v>1200</v>
      </c>
      <c r="M9" s="424" t="s">
        <v>1201</v>
      </c>
      <c r="N9" s="424" t="s">
        <v>1202</v>
      </c>
      <c r="O9" s="424" t="s">
        <v>1184</v>
      </c>
      <c r="P9" s="424" t="s">
        <v>1180</v>
      </c>
      <c r="Q9" s="424" t="s">
        <v>1200</v>
      </c>
      <c r="R9" s="424" t="s">
        <v>1201</v>
      </c>
      <c r="S9" s="424" t="s">
        <v>1185</v>
      </c>
      <c r="T9" s="424" t="s">
        <v>1259</v>
      </c>
      <c r="U9" s="424" t="s">
        <v>1260</v>
      </c>
      <c r="V9" s="424" t="s">
        <v>1261</v>
      </c>
      <c r="W9" s="424" t="s">
        <v>1262</v>
      </c>
      <c r="X9" s="472">
        <v>45260</v>
      </c>
      <c r="Y9" s="473" t="s">
        <v>1263</v>
      </c>
      <c r="Z9" s="474" t="s">
        <v>511</v>
      </c>
      <c r="AA9" s="481"/>
      <c r="AB9" s="457"/>
      <c r="AC9" s="457"/>
      <c r="AD9" s="457"/>
      <c r="AE9" s="457"/>
      <c r="AF9" s="457"/>
      <c r="AG9" s="457"/>
      <c r="AH9" s="457"/>
      <c r="AI9" s="457"/>
      <c r="AJ9" s="457"/>
      <c r="AK9" s="457"/>
      <c r="AL9" s="457"/>
      <c r="AM9" s="457"/>
      <c r="AN9" s="457"/>
      <c r="AO9" s="457"/>
      <c r="AP9" s="457"/>
      <c r="AQ9" s="457"/>
      <c r="AR9" s="457"/>
    </row>
    <row r="10" spans="1:44" ht="168.75" customHeight="1">
      <c r="A10" s="466">
        <v>7</v>
      </c>
      <c r="B10" s="483" t="s">
        <v>1264</v>
      </c>
      <c r="C10" s="470" t="s">
        <v>1265</v>
      </c>
      <c r="D10" s="469" t="s">
        <v>1266</v>
      </c>
      <c r="E10" s="470" t="s">
        <v>1267</v>
      </c>
      <c r="F10" s="470" t="s">
        <v>1175</v>
      </c>
      <c r="G10" s="470" t="s">
        <v>1268</v>
      </c>
      <c r="H10" s="470" t="s">
        <v>1269</v>
      </c>
      <c r="I10" s="470" t="s">
        <v>1270</v>
      </c>
      <c r="J10" s="471" t="s">
        <v>1271</v>
      </c>
      <c r="K10" s="424" t="s">
        <v>1199</v>
      </c>
      <c r="L10" s="424" t="s">
        <v>1200</v>
      </c>
      <c r="M10" s="424" t="s">
        <v>1201</v>
      </c>
      <c r="N10" s="424" t="s">
        <v>1272</v>
      </c>
      <c r="O10" s="424" t="s">
        <v>1273</v>
      </c>
      <c r="P10" s="424" t="s">
        <v>1180</v>
      </c>
      <c r="Q10" s="424" t="s">
        <v>1200</v>
      </c>
      <c r="R10" s="424" t="s">
        <v>1201</v>
      </c>
      <c r="S10" s="424" t="s">
        <v>1185</v>
      </c>
      <c r="T10" s="424" t="s">
        <v>1274</v>
      </c>
      <c r="U10" s="424" t="s">
        <v>1275</v>
      </c>
      <c r="V10" s="424" t="s">
        <v>1276</v>
      </c>
      <c r="W10" s="424" t="s">
        <v>1277</v>
      </c>
      <c r="X10" s="472">
        <v>45260</v>
      </c>
      <c r="Y10" s="473" t="s">
        <v>1278</v>
      </c>
      <c r="Z10" s="473" t="s">
        <v>1279</v>
      </c>
      <c r="AA10" s="481"/>
      <c r="AB10" s="457"/>
      <c r="AC10" s="457"/>
      <c r="AD10" s="457"/>
      <c r="AE10" s="457"/>
      <c r="AF10" s="457"/>
      <c r="AG10" s="457"/>
      <c r="AH10" s="457"/>
      <c r="AI10" s="457"/>
      <c r="AJ10" s="457"/>
      <c r="AK10" s="457"/>
      <c r="AL10" s="457"/>
      <c r="AM10" s="457"/>
      <c r="AN10" s="457"/>
      <c r="AO10" s="457"/>
      <c r="AP10" s="457"/>
      <c r="AQ10" s="457"/>
      <c r="AR10" s="457"/>
    </row>
    <row r="11" spans="1:44" ht="172.5" customHeight="1">
      <c r="A11" s="466">
        <v>8</v>
      </c>
      <c r="B11" s="483" t="s">
        <v>1280</v>
      </c>
      <c r="C11" s="470" t="s">
        <v>1281</v>
      </c>
      <c r="D11" s="469" t="s">
        <v>1282</v>
      </c>
      <c r="E11" s="470" t="s">
        <v>1283</v>
      </c>
      <c r="F11" s="470" t="s">
        <v>1284</v>
      </c>
      <c r="G11" s="470" t="s">
        <v>1285</v>
      </c>
      <c r="H11" s="470" t="s">
        <v>1286</v>
      </c>
      <c r="I11" s="470" t="s">
        <v>1270</v>
      </c>
      <c r="J11" s="486" t="s">
        <v>1287</v>
      </c>
      <c r="K11" s="424" t="s">
        <v>1288</v>
      </c>
      <c r="L11" s="424" t="s">
        <v>1200</v>
      </c>
      <c r="M11" s="482" t="s">
        <v>1182</v>
      </c>
      <c r="N11" s="424" t="s">
        <v>1289</v>
      </c>
      <c r="O11" s="424" t="s">
        <v>1184</v>
      </c>
      <c r="P11" s="424" t="s">
        <v>1180</v>
      </c>
      <c r="Q11" s="424" t="s">
        <v>1200</v>
      </c>
      <c r="R11" s="482" t="s">
        <v>1201</v>
      </c>
      <c r="S11" s="487" t="s">
        <v>1185</v>
      </c>
      <c r="T11" s="251" t="s">
        <v>1290</v>
      </c>
      <c r="U11" s="251" t="s">
        <v>1291</v>
      </c>
      <c r="V11" s="488" t="s">
        <v>1292</v>
      </c>
      <c r="W11" s="251" t="s">
        <v>1293</v>
      </c>
      <c r="X11" s="424" t="s">
        <v>1294</v>
      </c>
      <c r="Y11" s="473" t="s">
        <v>1295</v>
      </c>
      <c r="Z11" s="474" t="s">
        <v>511</v>
      </c>
      <c r="AA11" s="481"/>
      <c r="AB11" s="457"/>
      <c r="AC11" s="457"/>
      <c r="AD11" s="457"/>
      <c r="AE11" s="457"/>
      <c r="AF11" s="457"/>
      <c r="AG11" s="457"/>
      <c r="AH11" s="457"/>
      <c r="AI11" s="457"/>
      <c r="AJ11" s="457"/>
      <c r="AK11" s="457"/>
      <c r="AL11" s="457"/>
      <c r="AM11" s="457"/>
      <c r="AN11" s="457"/>
      <c r="AO11" s="457"/>
      <c r="AP11" s="457"/>
      <c r="AQ11" s="457"/>
      <c r="AR11" s="457"/>
    </row>
    <row r="12" spans="1:44" ht="124.5" customHeight="1">
      <c r="A12" s="466">
        <v>9</v>
      </c>
      <c r="B12" s="483" t="s">
        <v>1296</v>
      </c>
      <c r="C12" s="470" t="s">
        <v>1297</v>
      </c>
      <c r="D12" s="469" t="s">
        <v>1298</v>
      </c>
      <c r="E12" s="470" t="s">
        <v>1299</v>
      </c>
      <c r="F12" s="470" t="s">
        <v>1175</v>
      </c>
      <c r="G12" s="470" t="s">
        <v>1300</v>
      </c>
      <c r="H12" s="470" t="s">
        <v>1301</v>
      </c>
      <c r="I12" s="470" t="s">
        <v>1270</v>
      </c>
      <c r="J12" s="486" t="s">
        <v>1302</v>
      </c>
      <c r="K12" s="424" t="s">
        <v>1199</v>
      </c>
      <c r="L12" s="424" t="s">
        <v>1181</v>
      </c>
      <c r="M12" s="482" t="s">
        <v>1182</v>
      </c>
      <c r="N12" s="424" t="s">
        <v>1202</v>
      </c>
      <c r="O12" s="424" t="s">
        <v>1184</v>
      </c>
      <c r="P12" s="424" t="s">
        <v>1180</v>
      </c>
      <c r="Q12" s="424" t="s">
        <v>1181</v>
      </c>
      <c r="R12" s="482" t="s">
        <v>1182</v>
      </c>
      <c r="S12" s="487" t="s">
        <v>1185</v>
      </c>
      <c r="T12" s="251" t="s">
        <v>1303</v>
      </c>
      <c r="U12" s="251" t="s">
        <v>1304</v>
      </c>
      <c r="V12" s="488" t="s">
        <v>1305</v>
      </c>
      <c r="W12" s="251" t="s">
        <v>1306</v>
      </c>
      <c r="X12" s="472" t="s">
        <v>1307</v>
      </c>
      <c r="Y12" s="473" t="s">
        <v>1308</v>
      </c>
      <c r="Z12" s="473" t="s">
        <v>1309</v>
      </c>
      <c r="AA12" s="481"/>
      <c r="AB12" s="457"/>
      <c r="AC12" s="457"/>
      <c r="AD12" s="457"/>
      <c r="AE12" s="457"/>
      <c r="AF12" s="457"/>
      <c r="AG12" s="457"/>
      <c r="AH12" s="457"/>
      <c r="AI12" s="457"/>
      <c r="AJ12" s="457"/>
      <c r="AK12" s="457"/>
      <c r="AL12" s="457"/>
      <c r="AM12" s="457"/>
      <c r="AN12" s="457"/>
      <c r="AO12" s="457"/>
      <c r="AP12" s="457"/>
      <c r="AQ12" s="457"/>
      <c r="AR12" s="457"/>
    </row>
    <row r="13" spans="1:44" ht="165.75" customHeight="1">
      <c r="A13" s="466">
        <v>10</v>
      </c>
      <c r="B13" s="588" t="s">
        <v>1310</v>
      </c>
      <c r="C13" s="589" t="s">
        <v>1311</v>
      </c>
      <c r="D13" s="469" t="s">
        <v>1312</v>
      </c>
      <c r="E13" s="470" t="s">
        <v>1313</v>
      </c>
      <c r="F13" s="470" t="s">
        <v>1314</v>
      </c>
      <c r="G13" s="470" t="s">
        <v>1315</v>
      </c>
      <c r="H13" s="470" t="s">
        <v>1316</v>
      </c>
      <c r="I13" s="470" t="s">
        <v>1317</v>
      </c>
      <c r="J13" s="486" t="s">
        <v>1318</v>
      </c>
      <c r="K13" s="424" t="s">
        <v>1199</v>
      </c>
      <c r="L13" s="424" t="s">
        <v>1181</v>
      </c>
      <c r="M13" s="482" t="s">
        <v>1182</v>
      </c>
      <c r="N13" s="424" t="s">
        <v>1218</v>
      </c>
      <c r="O13" s="424" t="s">
        <v>1184</v>
      </c>
      <c r="P13" s="424" t="s">
        <v>1180</v>
      </c>
      <c r="Q13" s="424" t="s">
        <v>1181</v>
      </c>
      <c r="R13" s="482" t="s">
        <v>1182</v>
      </c>
      <c r="S13" s="487" t="s">
        <v>1185</v>
      </c>
      <c r="T13" s="251" t="s">
        <v>1319</v>
      </c>
      <c r="U13" s="251" t="s">
        <v>1320</v>
      </c>
      <c r="V13" s="488" t="s">
        <v>1205</v>
      </c>
      <c r="W13" s="251" t="s">
        <v>1321</v>
      </c>
      <c r="X13" s="424" t="s">
        <v>1322</v>
      </c>
      <c r="Y13" s="473" t="s">
        <v>1323</v>
      </c>
      <c r="Z13" s="473" t="s">
        <v>1324</v>
      </c>
      <c r="AA13" s="481"/>
      <c r="AB13" s="457"/>
      <c r="AC13" s="457"/>
      <c r="AD13" s="457"/>
      <c r="AE13" s="457"/>
      <c r="AF13" s="457"/>
      <c r="AG13" s="457"/>
      <c r="AH13" s="457"/>
      <c r="AI13" s="457"/>
      <c r="AJ13" s="457"/>
      <c r="AK13" s="457"/>
      <c r="AL13" s="457"/>
      <c r="AM13" s="457"/>
      <c r="AN13" s="457"/>
      <c r="AO13" s="457"/>
      <c r="AP13" s="457"/>
      <c r="AQ13" s="457"/>
      <c r="AR13" s="457"/>
    </row>
    <row r="14" spans="1:44" ht="153.75" customHeight="1">
      <c r="A14" s="466">
        <v>11</v>
      </c>
      <c r="B14" s="554"/>
      <c r="C14" s="554"/>
      <c r="D14" s="469" t="s">
        <v>1325</v>
      </c>
      <c r="E14" s="470" t="s">
        <v>1326</v>
      </c>
      <c r="F14" s="470" t="s">
        <v>1327</v>
      </c>
      <c r="G14" s="470" t="s">
        <v>1328</v>
      </c>
      <c r="H14" s="470" t="s">
        <v>1329</v>
      </c>
      <c r="I14" s="470" t="s">
        <v>1178</v>
      </c>
      <c r="J14" s="486" t="s">
        <v>1330</v>
      </c>
      <c r="K14" s="424" t="s">
        <v>1180</v>
      </c>
      <c r="L14" s="424" t="s">
        <v>1200</v>
      </c>
      <c r="M14" s="482" t="s">
        <v>1201</v>
      </c>
      <c r="N14" s="424" t="s">
        <v>1331</v>
      </c>
      <c r="O14" s="424" t="s">
        <v>1184</v>
      </c>
      <c r="P14" s="424" t="s">
        <v>1180</v>
      </c>
      <c r="Q14" s="424" t="s">
        <v>1200</v>
      </c>
      <c r="R14" s="482" t="s">
        <v>1201</v>
      </c>
      <c r="S14" s="487" t="s">
        <v>1185</v>
      </c>
      <c r="T14" s="251" t="s">
        <v>1332</v>
      </c>
      <c r="U14" s="251" t="s">
        <v>1333</v>
      </c>
      <c r="V14" s="488" t="s">
        <v>1334</v>
      </c>
      <c r="W14" s="251" t="s">
        <v>1335</v>
      </c>
      <c r="X14" s="472">
        <v>45291</v>
      </c>
      <c r="Y14" s="473" t="s">
        <v>1336</v>
      </c>
      <c r="Z14" s="474" t="s">
        <v>511</v>
      </c>
      <c r="AA14" s="457"/>
      <c r="AB14" s="457"/>
      <c r="AC14" s="457"/>
      <c r="AD14" s="457"/>
      <c r="AE14" s="457"/>
      <c r="AF14" s="457"/>
      <c r="AG14" s="457"/>
      <c r="AH14" s="457"/>
      <c r="AI14" s="457"/>
      <c r="AJ14" s="457"/>
      <c r="AK14" s="457"/>
      <c r="AL14" s="457"/>
      <c r="AM14" s="457"/>
      <c r="AN14" s="457"/>
      <c r="AO14" s="457"/>
      <c r="AP14" s="457"/>
      <c r="AQ14" s="457"/>
      <c r="AR14" s="457"/>
    </row>
    <row r="15" spans="1:44" ht="100.5" customHeight="1">
      <c r="A15" s="466">
        <v>12</v>
      </c>
      <c r="B15" s="588" t="s">
        <v>1225</v>
      </c>
      <c r="C15" s="589" t="s">
        <v>1226</v>
      </c>
      <c r="D15" s="469" t="s">
        <v>1337</v>
      </c>
      <c r="E15" s="470" t="s">
        <v>1338</v>
      </c>
      <c r="F15" s="470" t="s">
        <v>1175</v>
      </c>
      <c r="G15" s="470" t="s">
        <v>1339</v>
      </c>
      <c r="H15" s="470" t="s">
        <v>1196</v>
      </c>
      <c r="I15" s="470" t="s">
        <v>1270</v>
      </c>
      <c r="J15" s="486" t="s">
        <v>1340</v>
      </c>
      <c r="K15" s="424" t="s">
        <v>1199</v>
      </c>
      <c r="L15" s="424" t="s">
        <v>1200</v>
      </c>
      <c r="M15" s="482" t="s">
        <v>1201</v>
      </c>
      <c r="N15" s="424" t="s">
        <v>1202</v>
      </c>
      <c r="O15" s="424" t="s">
        <v>1184</v>
      </c>
      <c r="P15" s="424" t="s">
        <v>1180</v>
      </c>
      <c r="Q15" s="424" t="s">
        <v>1200</v>
      </c>
      <c r="R15" s="482" t="s">
        <v>1201</v>
      </c>
      <c r="S15" s="487" t="s">
        <v>1185</v>
      </c>
      <c r="T15" s="251" t="s">
        <v>1341</v>
      </c>
      <c r="U15" s="251" t="s">
        <v>1342</v>
      </c>
      <c r="V15" s="488" t="s">
        <v>1343</v>
      </c>
      <c r="W15" s="251" t="s">
        <v>1344</v>
      </c>
      <c r="X15" s="472">
        <v>45291</v>
      </c>
      <c r="Y15" s="599" t="s">
        <v>1345</v>
      </c>
      <c r="Z15" s="527"/>
      <c r="AA15" s="481"/>
      <c r="AB15" s="457"/>
      <c r="AC15" s="457"/>
      <c r="AD15" s="457"/>
      <c r="AE15" s="457"/>
      <c r="AF15" s="457"/>
      <c r="AG15" s="457"/>
      <c r="AH15" s="457"/>
      <c r="AI15" s="457"/>
      <c r="AJ15" s="457"/>
      <c r="AK15" s="457"/>
      <c r="AL15" s="457"/>
      <c r="AM15" s="457"/>
      <c r="AN15" s="457"/>
      <c r="AO15" s="457"/>
      <c r="AP15" s="457"/>
      <c r="AQ15" s="457"/>
      <c r="AR15" s="457"/>
    </row>
    <row r="16" spans="1:44" ht="58.5" customHeight="1">
      <c r="A16" s="466">
        <v>13</v>
      </c>
      <c r="B16" s="554"/>
      <c r="C16" s="554"/>
      <c r="D16" s="469" t="s">
        <v>1346</v>
      </c>
      <c r="E16" s="470" t="s">
        <v>1347</v>
      </c>
      <c r="F16" s="470" t="s">
        <v>1175</v>
      </c>
      <c r="G16" s="470" t="s">
        <v>1348</v>
      </c>
      <c r="H16" s="470" t="s">
        <v>1349</v>
      </c>
      <c r="I16" s="470" t="s">
        <v>1178</v>
      </c>
      <c r="J16" s="486" t="s">
        <v>1350</v>
      </c>
      <c r="K16" s="424" t="s">
        <v>1199</v>
      </c>
      <c r="L16" s="424" t="s">
        <v>1200</v>
      </c>
      <c r="M16" s="482" t="s">
        <v>1201</v>
      </c>
      <c r="N16" s="424" t="s">
        <v>1183</v>
      </c>
      <c r="O16" s="424" t="s">
        <v>1184</v>
      </c>
      <c r="P16" s="424" t="s">
        <v>1180</v>
      </c>
      <c r="Q16" s="424" t="s">
        <v>1200</v>
      </c>
      <c r="R16" s="482" t="s">
        <v>1201</v>
      </c>
      <c r="S16" s="487" t="s">
        <v>1185</v>
      </c>
      <c r="T16" s="251" t="s">
        <v>1351</v>
      </c>
      <c r="U16" s="251" t="s">
        <v>1352</v>
      </c>
      <c r="V16" s="488" t="s">
        <v>1343</v>
      </c>
      <c r="W16" s="251" t="s">
        <v>1344</v>
      </c>
      <c r="X16" s="472">
        <v>45291</v>
      </c>
      <c r="Y16" s="530"/>
      <c r="Z16" s="532"/>
      <c r="AA16" s="481"/>
      <c r="AB16" s="457"/>
      <c r="AC16" s="457"/>
      <c r="AD16" s="457"/>
      <c r="AE16" s="457"/>
      <c r="AF16" s="457"/>
      <c r="AG16" s="457"/>
      <c r="AH16" s="457"/>
      <c r="AI16" s="457"/>
      <c r="AJ16" s="457"/>
      <c r="AK16" s="457"/>
      <c r="AL16" s="457"/>
      <c r="AM16" s="457"/>
      <c r="AN16" s="457"/>
      <c r="AO16" s="457"/>
      <c r="AP16" s="457"/>
      <c r="AQ16" s="457"/>
      <c r="AR16" s="457"/>
    </row>
    <row r="17" spans="1:44" ht="202.5" customHeight="1">
      <c r="A17" s="466">
        <v>14</v>
      </c>
      <c r="B17" s="483" t="s">
        <v>1353</v>
      </c>
      <c r="C17" s="470" t="s">
        <v>1354</v>
      </c>
      <c r="D17" s="469" t="s">
        <v>1355</v>
      </c>
      <c r="E17" s="470" t="s">
        <v>1356</v>
      </c>
      <c r="F17" s="470" t="s">
        <v>1175</v>
      </c>
      <c r="G17" s="470" t="s">
        <v>1357</v>
      </c>
      <c r="H17" s="470" t="s">
        <v>1358</v>
      </c>
      <c r="I17" s="470" t="s">
        <v>1359</v>
      </c>
      <c r="J17" s="486" t="s">
        <v>1360</v>
      </c>
      <c r="K17" s="424" t="s">
        <v>1199</v>
      </c>
      <c r="L17" s="424" t="s">
        <v>1200</v>
      </c>
      <c r="M17" s="482" t="s">
        <v>1201</v>
      </c>
      <c r="N17" s="424" t="s">
        <v>1361</v>
      </c>
      <c r="O17" s="424" t="s">
        <v>1184</v>
      </c>
      <c r="P17" s="424" t="s">
        <v>1180</v>
      </c>
      <c r="Q17" s="424" t="s">
        <v>1200</v>
      </c>
      <c r="R17" s="482" t="s">
        <v>1201</v>
      </c>
      <c r="S17" s="487" t="s">
        <v>1185</v>
      </c>
      <c r="T17" s="251" t="s">
        <v>1362</v>
      </c>
      <c r="U17" s="251" t="s">
        <v>1363</v>
      </c>
      <c r="V17" s="473" t="s">
        <v>1364</v>
      </c>
      <c r="W17" s="424" t="s">
        <v>1365</v>
      </c>
      <c r="X17" s="472">
        <v>45260</v>
      </c>
      <c r="Y17" s="473" t="s">
        <v>1366</v>
      </c>
      <c r="Z17" s="473" t="s">
        <v>1367</v>
      </c>
      <c r="AA17" s="481"/>
      <c r="AB17" s="457"/>
      <c r="AC17" s="457"/>
      <c r="AD17" s="457"/>
      <c r="AE17" s="457"/>
      <c r="AF17" s="457"/>
      <c r="AG17" s="457"/>
      <c r="AH17" s="457"/>
      <c r="AI17" s="457"/>
      <c r="AJ17" s="457"/>
      <c r="AK17" s="457"/>
      <c r="AL17" s="457"/>
      <c r="AM17" s="457"/>
      <c r="AN17" s="457"/>
      <c r="AO17" s="457"/>
      <c r="AP17" s="457"/>
      <c r="AQ17" s="457"/>
      <c r="AR17" s="457"/>
    </row>
    <row r="18" spans="1:44" ht="159" customHeight="1">
      <c r="A18" s="466">
        <v>15</v>
      </c>
      <c r="B18" s="483" t="s">
        <v>1368</v>
      </c>
      <c r="C18" s="470" t="s">
        <v>1369</v>
      </c>
      <c r="D18" s="469" t="s">
        <v>1370</v>
      </c>
      <c r="E18" s="470" t="s">
        <v>1371</v>
      </c>
      <c r="F18" s="470" t="s">
        <v>1175</v>
      </c>
      <c r="G18" s="470" t="s">
        <v>1372</v>
      </c>
      <c r="H18" s="470" t="s">
        <v>1373</v>
      </c>
      <c r="I18" s="470" t="s">
        <v>1178</v>
      </c>
      <c r="J18" s="486" t="s">
        <v>1374</v>
      </c>
      <c r="K18" s="424" t="s">
        <v>1180</v>
      </c>
      <c r="L18" s="424" t="s">
        <v>1375</v>
      </c>
      <c r="M18" s="482" t="e">
        <v>#N/A</v>
      </c>
      <c r="N18" s="424" t="s">
        <v>1183</v>
      </c>
      <c r="O18" s="424" t="s">
        <v>1184</v>
      </c>
      <c r="P18" s="424" t="s">
        <v>1180</v>
      </c>
      <c r="Q18" s="424" t="s">
        <v>1375</v>
      </c>
      <c r="R18" s="482" t="e">
        <v>#N/A</v>
      </c>
      <c r="S18" s="487" t="s">
        <v>1185</v>
      </c>
      <c r="T18" s="251" t="s">
        <v>1376</v>
      </c>
      <c r="U18" s="251" t="s">
        <v>1377</v>
      </c>
      <c r="V18" s="424" t="s">
        <v>1378</v>
      </c>
      <c r="W18" s="424" t="s">
        <v>1379</v>
      </c>
      <c r="X18" s="472">
        <v>44926</v>
      </c>
      <c r="Y18" s="473" t="s">
        <v>1380</v>
      </c>
      <c r="Z18" s="474" t="s">
        <v>511</v>
      </c>
      <c r="AA18" s="457"/>
      <c r="AB18" s="457"/>
      <c r="AC18" s="457"/>
      <c r="AD18" s="457"/>
      <c r="AE18" s="457"/>
      <c r="AF18" s="457"/>
      <c r="AG18" s="457"/>
      <c r="AH18" s="457"/>
      <c r="AI18" s="457"/>
      <c r="AJ18" s="457"/>
      <c r="AK18" s="457"/>
      <c r="AL18" s="457"/>
      <c r="AM18" s="457"/>
      <c r="AN18" s="457"/>
      <c r="AO18" s="457"/>
      <c r="AP18" s="457"/>
      <c r="AQ18" s="457"/>
      <c r="AR18" s="457"/>
    </row>
    <row r="19" spans="1:44" ht="112.5" customHeight="1">
      <c r="A19" s="466">
        <v>16</v>
      </c>
      <c r="B19" s="483" t="s">
        <v>1381</v>
      </c>
      <c r="C19" s="470" t="s">
        <v>1382</v>
      </c>
      <c r="D19" s="469" t="s">
        <v>1383</v>
      </c>
      <c r="E19" s="470" t="s">
        <v>1384</v>
      </c>
      <c r="F19" s="470" t="s">
        <v>1175</v>
      </c>
      <c r="G19" s="470" t="s">
        <v>1385</v>
      </c>
      <c r="H19" s="470" t="s">
        <v>1386</v>
      </c>
      <c r="I19" s="470" t="s">
        <v>1270</v>
      </c>
      <c r="J19" s="486" t="s">
        <v>1387</v>
      </c>
      <c r="K19" s="424" t="s">
        <v>1180</v>
      </c>
      <c r="L19" s="424" t="s">
        <v>1200</v>
      </c>
      <c r="M19" s="482" t="s">
        <v>1201</v>
      </c>
      <c r="N19" s="424" t="s">
        <v>1202</v>
      </c>
      <c r="O19" s="424" t="s">
        <v>1184</v>
      </c>
      <c r="P19" s="424" t="s">
        <v>1180</v>
      </c>
      <c r="Q19" s="424" t="s">
        <v>1200</v>
      </c>
      <c r="R19" s="482" t="s">
        <v>1201</v>
      </c>
      <c r="S19" s="487" t="s">
        <v>1185</v>
      </c>
      <c r="T19" s="251" t="s">
        <v>1388</v>
      </c>
      <c r="U19" s="251" t="s">
        <v>1389</v>
      </c>
      <c r="V19" s="424" t="s">
        <v>1205</v>
      </c>
      <c r="W19" s="424" t="s">
        <v>1390</v>
      </c>
      <c r="X19" s="472" t="s">
        <v>1391</v>
      </c>
      <c r="Y19" s="473" t="s">
        <v>1380</v>
      </c>
      <c r="Z19" s="474" t="s">
        <v>511</v>
      </c>
      <c r="AA19" s="481"/>
      <c r="AB19" s="457"/>
      <c r="AC19" s="457"/>
      <c r="AD19" s="457"/>
      <c r="AE19" s="457"/>
      <c r="AF19" s="457"/>
      <c r="AG19" s="457"/>
      <c r="AH19" s="457"/>
      <c r="AI19" s="457"/>
      <c r="AJ19" s="457"/>
      <c r="AK19" s="457"/>
      <c r="AL19" s="457"/>
      <c r="AM19" s="457"/>
      <c r="AN19" s="457"/>
      <c r="AO19" s="457"/>
      <c r="AP19" s="457"/>
      <c r="AQ19" s="457"/>
      <c r="AR19" s="457"/>
    </row>
    <row r="20" spans="1:44" ht="114.75" customHeight="1">
      <c r="A20" s="466">
        <v>17</v>
      </c>
      <c r="B20" s="483" t="s">
        <v>1392</v>
      </c>
      <c r="C20" s="470" t="s">
        <v>1393</v>
      </c>
      <c r="D20" s="469" t="s">
        <v>1394</v>
      </c>
      <c r="E20" s="470" t="s">
        <v>1395</v>
      </c>
      <c r="F20" s="470" t="s">
        <v>1175</v>
      </c>
      <c r="G20" s="470" t="s">
        <v>1396</v>
      </c>
      <c r="H20" s="470" t="s">
        <v>1397</v>
      </c>
      <c r="I20" s="470" t="s">
        <v>1231</v>
      </c>
      <c r="J20" s="486" t="s">
        <v>1398</v>
      </c>
      <c r="K20" s="424" t="s">
        <v>1180</v>
      </c>
      <c r="L20" s="424" t="s">
        <v>1273</v>
      </c>
      <c r="M20" s="482" t="s">
        <v>1273</v>
      </c>
      <c r="N20" s="424" t="s">
        <v>1399</v>
      </c>
      <c r="O20" s="424" t="s">
        <v>1184</v>
      </c>
      <c r="P20" s="424" t="s">
        <v>1180</v>
      </c>
      <c r="Q20" s="424" t="s">
        <v>1273</v>
      </c>
      <c r="R20" s="482" t="s">
        <v>1273</v>
      </c>
      <c r="S20" s="487" t="s">
        <v>1185</v>
      </c>
      <c r="T20" s="251" t="s">
        <v>1400</v>
      </c>
      <c r="U20" s="251" t="s">
        <v>1401</v>
      </c>
      <c r="V20" s="424" t="s">
        <v>1205</v>
      </c>
      <c r="W20" s="424" t="s">
        <v>1402</v>
      </c>
      <c r="X20" s="472" t="s">
        <v>1403</v>
      </c>
      <c r="Y20" s="473" t="s">
        <v>1404</v>
      </c>
      <c r="Z20" s="473" t="s">
        <v>1405</v>
      </c>
      <c r="AA20" s="481"/>
      <c r="AB20" s="457"/>
      <c r="AC20" s="457"/>
      <c r="AD20" s="457"/>
      <c r="AE20" s="457"/>
      <c r="AF20" s="457"/>
      <c r="AG20" s="457"/>
      <c r="AH20" s="457"/>
      <c r="AI20" s="457"/>
      <c r="AJ20" s="457"/>
      <c r="AK20" s="457"/>
      <c r="AL20" s="457"/>
      <c r="AM20" s="457"/>
      <c r="AN20" s="457"/>
      <c r="AO20" s="457"/>
      <c r="AP20" s="457"/>
      <c r="AQ20" s="457"/>
      <c r="AR20" s="457"/>
    </row>
    <row r="21" spans="1:44" ht="168" customHeight="1">
      <c r="A21" s="489">
        <v>18</v>
      </c>
      <c r="B21" s="483" t="s">
        <v>1406</v>
      </c>
      <c r="C21" s="470" t="s">
        <v>1407</v>
      </c>
      <c r="D21" s="469" t="s">
        <v>1408</v>
      </c>
      <c r="E21" s="470" t="s">
        <v>1409</v>
      </c>
      <c r="F21" s="470" t="s">
        <v>1175</v>
      </c>
      <c r="G21" s="470" t="s">
        <v>1410</v>
      </c>
      <c r="H21" s="470" t="s">
        <v>1411</v>
      </c>
      <c r="I21" s="470" t="s">
        <v>1178</v>
      </c>
      <c r="J21" s="470" t="s">
        <v>1412</v>
      </c>
      <c r="K21" s="486" t="s">
        <v>1199</v>
      </c>
      <c r="L21" s="424" t="s">
        <v>1200</v>
      </c>
      <c r="M21" s="424" t="s">
        <v>1201</v>
      </c>
      <c r="N21" s="424" t="s">
        <v>1413</v>
      </c>
      <c r="O21" s="424" t="s">
        <v>1273</v>
      </c>
      <c r="P21" s="424" t="s">
        <v>1180</v>
      </c>
      <c r="Q21" s="424" t="s">
        <v>1200</v>
      </c>
      <c r="R21" s="424" t="s">
        <v>1201</v>
      </c>
      <c r="S21" s="424" t="s">
        <v>1185</v>
      </c>
      <c r="T21" s="470" t="s">
        <v>1414</v>
      </c>
      <c r="U21" s="251" t="s">
        <v>1415</v>
      </c>
      <c r="V21" s="424" t="s">
        <v>1246</v>
      </c>
      <c r="W21" s="424" t="s">
        <v>1247</v>
      </c>
      <c r="X21" s="424" t="s">
        <v>1416</v>
      </c>
      <c r="Y21" s="473" t="s">
        <v>1417</v>
      </c>
      <c r="Z21" s="473" t="s">
        <v>1418</v>
      </c>
      <c r="AA21" s="490"/>
      <c r="AB21" s="491"/>
      <c r="AC21" s="491"/>
      <c r="AD21" s="491"/>
      <c r="AE21" s="491"/>
      <c r="AF21" s="491"/>
      <c r="AG21" s="491"/>
      <c r="AH21" s="491"/>
      <c r="AI21" s="491"/>
      <c r="AJ21" s="491"/>
      <c r="AK21" s="491"/>
      <c r="AL21" s="491"/>
      <c r="AM21" s="491"/>
      <c r="AN21" s="491"/>
      <c r="AO21" s="491"/>
      <c r="AP21" s="491"/>
      <c r="AQ21" s="491"/>
      <c r="AR21" s="491"/>
    </row>
    <row r="22" spans="1:44" ht="18" customHeight="1">
      <c r="A22" s="492"/>
      <c r="B22" s="493"/>
      <c r="C22" s="493"/>
      <c r="D22" s="493"/>
      <c r="E22" s="493"/>
      <c r="F22" s="493"/>
      <c r="G22" s="493"/>
      <c r="H22" s="493"/>
      <c r="I22" s="494"/>
      <c r="J22" s="493"/>
      <c r="K22" s="494"/>
      <c r="L22" s="494"/>
      <c r="M22" s="494"/>
      <c r="N22" s="494"/>
      <c r="O22" s="494"/>
      <c r="P22" s="494"/>
      <c r="Q22" s="494"/>
      <c r="R22" s="494"/>
      <c r="S22" s="494"/>
      <c r="T22" s="494"/>
      <c r="U22" s="494"/>
      <c r="V22" s="494"/>
      <c r="W22" s="494"/>
      <c r="X22" s="494"/>
      <c r="Y22" s="495"/>
      <c r="Z22" s="495"/>
      <c r="AA22" s="457"/>
      <c r="AB22" s="457"/>
      <c r="AC22" s="457"/>
      <c r="AD22" s="457"/>
      <c r="AE22" s="457"/>
      <c r="AF22" s="457"/>
      <c r="AG22" s="457"/>
      <c r="AH22" s="457"/>
      <c r="AI22" s="457"/>
      <c r="AJ22" s="457"/>
      <c r="AK22" s="457"/>
      <c r="AL22" s="457"/>
      <c r="AM22" s="457"/>
      <c r="AN22" s="457"/>
      <c r="AO22" s="457"/>
      <c r="AP22" s="457"/>
      <c r="AQ22" s="457"/>
      <c r="AR22" s="457"/>
    </row>
    <row r="23" spans="1:44" ht="18" customHeight="1">
      <c r="A23" s="492"/>
      <c r="B23" s="493"/>
      <c r="C23" s="493"/>
      <c r="D23" s="493"/>
      <c r="E23" s="493"/>
      <c r="F23" s="493"/>
      <c r="G23" s="493"/>
      <c r="H23" s="493"/>
      <c r="I23" s="494"/>
      <c r="J23" s="493"/>
      <c r="K23" s="494"/>
      <c r="L23" s="494"/>
      <c r="M23" s="494"/>
      <c r="N23" s="494"/>
      <c r="O23" s="494"/>
      <c r="P23" s="494"/>
      <c r="Q23" s="494"/>
      <c r="R23" s="494"/>
      <c r="S23" s="494"/>
      <c r="T23" s="494"/>
      <c r="U23" s="494"/>
      <c r="V23" s="494"/>
      <c r="W23" s="494"/>
      <c r="X23" s="494"/>
      <c r="Y23" s="457"/>
      <c r="Z23" s="457"/>
      <c r="AA23" s="457"/>
      <c r="AB23" s="457"/>
      <c r="AC23" s="457"/>
      <c r="AD23" s="457"/>
      <c r="AE23" s="457"/>
      <c r="AF23" s="457"/>
      <c r="AG23" s="457"/>
      <c r="AH23" s="457"/>
      <c r="AI23" s="457"/>
      <c r="AJ23" s="457"/>
      <c r="AK23" s="457"/>
      <c r="AL23" s="457"/>
      <c r="AM23" s="457"/>
      <c r="AN23" s="457"/>
      <c r="AO23" s="457"/>
      <c r="AP23" s="457"/>
      <c r="AQ23" s="457"/>
      <c r="AR23" s="457"/>
    </row>
    <row r="24" spans="1:44" ht="18" customHeight="1">
      <c r="A24" s="492"/>
      <c r="B24" s="493"/>
      <c r="C24" s="493"/>
      <c r="D24" s="493"/>
      <c r="E24" s="493"/>
      <c r="F24" s="493"/>
      <c r="G24" s="493"/>
      <c r="H24" s="493"/>
      <c r="I24" s="494"/>
      <c r="J24" s="493"/>
      <c r="K24" s="494"/>
      <c r="L24" s="494"/>
      <c r="M24" s="494"/>
      <c r="N24" s="494"/>
      <c r="O24" s="494"/>
      <c r="P24" s="494"/>
      <c r="Q24" s="494"/>
      <c r="R24" s="494"/>
      <c r="S24" s="494"/>
      <c r="T24" s="494"/>
      <c r="U24" s="494"/>
      <c r="V24" s="494"/>
      <c r="W24" s="494"/>
      <c r="X24" s="494"/>
      <c r="Y24" s="457"/>
      <c r="Z24" s="457"/>
      <c r="AA24" s="457"/>
      <c r="AB24" s="457"/>
      <c r="AC24" s="457"/>
      <c r="AD24" s="457"/>
      <c r="AE24" s="457"/>
      <c r="AF24" s="457"/>
      <c r="AG24" s="457"/>
      <c r="AH24" s="457"/>
      <c r="AI24" s="457"/>
      <c r="AJ24" s="457"/>
      <c r="AK24" s="457"/>
      <c r="AL24" s="457"/>
      <c r="AM24" s="457"/>
      <c r="AN24" s="457"/>
      <c r="AO24" s="457"/>
      <c r="AP24" s="457"/>
      <c r="AQ24" s="457"/>
      <c r="AR24" s="457"/>
    </row>
    <row r="25" spans="1:44" ht="18" customHeight="1">
      <c r="A25" s="492"/>
      <c r="B25" s="493"/>
      <c r="C25" s="493"/>
      <c r="D25" s="493"/>
      <c r="E25" s="493"/>
      <c r="F25" s="493"/>
      <c r="G25" s="493"/>
      <c r="H25" s="493"/>
      <c r="I25" s="494"/>
      <c r="J25" s="493"/>
      <c r="K25" s="494"/>
      <c r="L25" s="494"/>
      <c r="M25" s="494"/>
      <c r="N25" s="494"/>
      <c r="O25" s="494"/>
      <c r="P25" s="494"/>
      <c r="Q25" s="494"/>
      <c r="R25" s="494"/>
      <c r="S25" s="494"/>
      <c r="T25" s="494"/>
      <c r="U25" s="494"/>
      <c r="V25" s="494"/>
      <c r="W25" s="494"/>
      <c r="X25" s="494"/>
      <c r="Y25" s="457"/>
      <c r="Z25" s="457"/>
      <c r="AA25" s="457"/>
      <c r="AB25" s="457"/>
      <c r="AC25" s="457"/>
      <c r="AD25" s="457"/>
      <c r="AE25" s="457"/>
      <c r="AF25" s="457"/>
      <c r="AG25" s="457"/>
      <c r="AH25" s="457"/>
      <c r="AI25" s="457"/>
      <c r="AJ25" s="457"/>
      <c r="AK25" s="457"/>
      <c r="AL25" s="457"/>
      <c r="AM25" s="457"/>
      <c r="AN25" s="457"/>
      <c r="AO25" s="457"/>
      <c r="AP25" s="457"/>
      <c r="AQ25" s="457"/>
      <c r="AR25" s="457"/>
    </row>
    <row r="26" spans="1:44" ht="18" customHeight="1">
      <c r="A26" s="492"/>
      <c r="B26" s="493"/>
      <c r="C26" s="493"/>
      <c r="D26" s="493"/>
      <c r="E26" s="493"/>
      <c r="F26" s="493"/>
      <c r="G26" s="493"/>
      <c r="H26" s="493"/>
      <c r="I26" s="494"/>
      <c r="J26" s="493"/>
      <c r="K26" s="494"/>
      <c r="L26" s="494"/>
      <c r="M26" s="494"/>
      <c r="N26" s="494"/>
      <c r="O26" s="494"/>
      <c r="P26" s="494"/>
      <c r="Q26" s="494"/>
      <c r="R26" s="494"/>
      <c r="S26" s="494"/>
      <c r="T26" s="494"/>
      <c r="U26" s="494"/>
      <c r="V26" s="494"/>
      <c r="W26" s="494"/>
      <c r="X26" s="494"/>
      <c r="Y26" s="457"/>
      <c r="Z26" s="457"/>
      <c r="AA26" s="457"/>
      <c r="AB26" s="457"/>
      <c r="AC26" s="457"/>
      <c r="AD26" s="457"/>
      <c r="AE26" s="457"/>
      <c r="AF26" s="457"/>
      <c r="AG26" s="457"/>
      <c r="AH26" s="457"/>
      <c r="AI26" s="457"/>
      <c r="AJ26" s="457"/>
      <c r="AK26" s="457"/>
      <c r="AL26" s="457"/>
      <c r="AM26" s="457"/>
      <c r="AN26" s="457"/>
      <c r="AO26" s="457"/>
      <c r="AP26" s="457"/>
      <c r="AQ26" s="457"/>
      <c r="AR26" s="457"/>
    </row>
    <row r="27" spans="1:44" ht="18" customHeight="1">
      <c r="A27" s="492"/>
      <c r="B27" s="493"/>
      <c r="C27" s="493"/>
      <c r="D27" s="493"/>
      <c r="E27" s="493"/>
      <c r="F27" s="493"/>
      <c r="G27" s="493"/>
      <c r="H27" s="493"/>
      <c r="I27" s="494"/>
      <c r="J27" s="493"/>
      <c r="K27" s="494"/>
      <c r="L27" s="494"/>
      <c r="M27" s="494"/>
      <c r="N27" s="494"/>
      <c r="O27" s="494"/>
      <c r="P27" s="494"/>
      <c r="Q27" s="494"/>
      <c r="R27" s="494"/>
      <c r="S27" s="494"/>
      <c r="T27" s="494"/>
      <c r="U27" s="494"/>
      <c r="V27" s="494"/>
      <c r="W27" s="494"/>
      <c r="X27" s="494"/>
      <c r="Y27" s="457"/>
      <c r="Z27" s="457"/>
      <c r="AA27" s="457"/>
      <c r="AB27" s="457"/>
      <c r="AC27" s="457"/>
      <c r="AD27" s="457"/>
      <c r="AE27" s="457"/>
      <c r="AF27" s="457"/>
      <c r="AG27" s="457"/>
      <c r="AH27" s="457"/>
      <c r="AI27" s="457"/>
      <c r="AJ27" s="457"/>
      <c r="AK27" s="457"/>
      <c r="AL27" s="457"/>
      <c r="AM27" s="457"/>
      <c r="AN27" s="457"/>
      <c r="AO27" s="457"/>
      <c r="AP27" s="457"/>
      <c r="AQ27" s="457"/>
      <c r="AR27" s="457"/>
    </row>
    <row r="28" spans="1:44" ht="18" customHeight="1">
      <c r="A28" s="492"/>
      <c r="B28" s="493"/>
      <c r="C28" s="493"/>
      <c r="D28" s="493"/>
      <c r="E28" s="493"/>
      <c r="F28" s="493"/>
      <c r="G28" s="493"/>
      <c r="H28" s="493"/>
      <c r="I28" s="494"/>
      <c r="J28" s="493"/>
      <c r="K28" s="494"/>
      <c r="L28" s="494"/>
      <c r="M28" s="494"/>
      <c r="N28" s="494"/>
      <c r="O28" s="494"/>
      <c r="P28" s="494"/>
      <c r="Q28" s="494"/>
      <c r="R28" s="494"/>
      <c r="S28" s="494"/>
      <c r="T28" s="494"/>
      <c r="U28" s="494"/>
      <c r="V28" s="494"/>
      <c r="W28" s="494"/>
      <c r="X28" s="494"/>
      <c r="Y28" s="457"/>
      <c r="Z28" s="457"/>
      <c r="AA28" s="457"/>
      <c r="AB28" s="457"/>
      <c r="AC28" s="457"/>
      <c r="AD28" s="457"/>
      <c r="AE28" s="457"/>
      <c r="AF28" s="457"/>
      <c r="AG28" s="457"/>
      <c r="AH28" s="457"/>
      <c r="AI28" s="457"/>
      <c r="AJ28" s="457"/>
      <c r="AK28" s="457"/>
      <c r="AL28" s="457"/>
      <c r="AM28" s="457"/>
      <c r="AN28" s="457"/>
      <c r="AO28" s="457"/>
      <c r="AP28" s="457"/>
      <c r="AQ28" s="457"/>
      <c r="AR28" s="457"/>
    </row>
    <row r="29" spans="1:44" ht="18" customHeight="1">
      <c r="A29" s="492"/>
      <c r="B29" s="493"/>
      <c r="C29" s="493"/>
      <c r="D29" s="493"/>
      <c r="E29" s="493"/>
      <c r="F29" s="493"/>
      <c r="G29" s="493"/>
      <c r="H29" s="493"/>
      <c r="I29" s="494"/>
      <c r="J29" s="493"/>
      <c r="K29" s="494"/>
      <c r="L29" s="494"/>
      <c r="M29" s="494"/>
      <c r="N29" s="494"/>
      <c r="O29" s="494"/>
      <c r="P29" s="494"/>
      <c r="Q29" s="494"/>
      <c r="R29" s="494"/>
      <c r="S29" s="494"/>
      <c r="T29" s="494"/>
      <c r="U29" s="494"/>
      <c r="V29" s="494"/>
      <c r="W29" s="494"/>
      <c r="X29" s="494"/>
      <c r="Y29" s="457"/>
      <c r="Z29" s="457"/>
      <c r="AA29" s="457"/>
      <c r="AB29" s="457"/>
      <c r="AC29" s="457"/>
      <c r="AD29" s="457"/>
      <c r="AE29" s="457"/>
      <c r="AF29" s="457"/>
      <c r="AG29" s="457"/>
      <c r="AH29" s="457"/>
      <c r="AI29" s="457"/>
      <c r="AJ29" s="457"/>
      <c r="AK29" s="457"/>
      <c r="AL29" s="457"/>
      <c r="AM29" s="457"/>
      <c r="AN29" s="457"/>
      <c r="AO29" s="457"/>
      <c r="AP29" s="457"/>
      <c r="AQ29" s="457"/>
      <c r="AR29" s="457"/>
    </row>
    <row r="30" spans="1:44" ht="18" customHeight="1">
      <c r="A30" s="492"/>
      <c r="B30" s="493"/>
      <c r="C30" s="493"/>
      <c r="D30" s="493"/>
      <c r="E30" s="493"/>
      <c r="F30" s="493"/>
      <c r="G30" s="493"/>
      <c r="H30" s="493"/>
      <c r="I30" s="494"/>
      <c r="J30" s="493"/>
      <c r="K30" s="494"/>
      <c r="L30" s="494"/>
      <c r="M30" s="494"/>
      <c r="N30" s="494"/>
      <c r="O30" s="494"/>
      <c r="P30" s="494"/>
      <c r="Q30" s="494"/>
      <c r="R30" s="494"/>
      <c r="S30" s="494"/>
      <c r="T30" s="494"/>
      <c r="U30" s="494"/>
      <c r="V30" s="494"/>
      <c r="W30" s="494"/>
      <c r="X30" s="494"/>
      <c r="Y30" s="457"/>
      <c r="Z30" s="457"/>
      <c r="AA30" s="457"/>
      <c r="AB30" s="457"/>
      <c r="AC30" s="457"/>
      <c r="AD30" s="457"/>
      <c r="AE30" s="457"/>
      <c r="AF30" s="457"/>
      <c r="AG30" s="457"/>
      <c r="AH30" s="457"/>
      <c r="AI30" s="457"/>
      <c r="AJ30" s="457"/>
      <c r="AK30" s="457"/>
      <c r="AL30" s="457"/>
      <c r="AM30" s="457"/>
      <c r="AN30" s="457"/>
      <c r="AO30" s="457"/>
      <c r="AP30" s="457"/>
      <c r="AQ30" s="457"/>
      <c r="AR30" s="457"/>
    </row>
    <row r="31" spans="1:44" ht="18" customHeight="1">
      <c r="A31" s="492"/>
      <c r="B31" s="493"/>
      <c r="C31" s="493"/>
      <c r="D31" s="493"/>
      <c r="E31" s="493"/>
      <c r="F31" s="493"/>
      <c r="G31" s="493"/>
      <c r="H31" s="493"/>
      <c r="I31" s="494"/>
      <c r="J31" s="493"/>
      <c r="K31" s="494"/>
      <c r="L31" s="494"/>
      <c r="M31" s="494"/>
      <c r="N31" s="494"/>
      <c r="O31" s="494"/>
      <c r="P31" s="494"/>
      <c r="Q31" s="494"/>
      <c r="R31" s="494"/>
      <c r="S31" s="494"/>
      <c r="T31" s="494"/>
      <c r="U31" s="494"/>
      <c r="V31" s="494"/>
      <c r="W31" s="494"/>
      <c r="X31" s="494"/>
      <c r="Y31" s="457"/>
      <c r="Z31" s="457"/>
      <c r="AA31" s="457"/>
      <c r="AB31" s="457"/>
      <c r="AC31" s="457"/>
      <c r="AD31" s="457"/>
      <c r="AE31" s="457"/>
      <c r="AF31" s="457"/>
      <c r="AG31" s="457"/>
      <c r="AH31" s="457"/>
      <c r="AI31" s="457"/>
      <c r="AJ31" s="457"/>
      <c r="AK31" s="457"/>
      <c r="AL31" s="457"/>
      <c r="AM31" s="457"/>
      <c r="AN31" s="457"/>
      <c r="AO31" s="457"/>
      <c r="AP31" s="457"/>
      <c r="AQ31" s="457"/>
      <c r="AR31" s="457"/>
    </row>
    <row r="32" spans="1:44" ht="18" customHeight="1">
      <c r="A32" s="492"/>
      <c r="B32" s="493"/>
      <c r="C32" s="493"/>
      <c r="D32" s="493"/>
      <c r="E32" s="493"/>
      <c r="F32" s="493"/>
      <c r="G32" s="493"/>
      <c r="H32" s="493"/>
      <c r="I32" s="494"/>
      <c r="J32" s="493"/>
      <c r="K32" s="494"/>
      <c r="L32" s="494"/>
      <c r="M32" s="494"/>
      <c r="N32" s="494"/>
      <c r="O32" s="494"/>
      <c r="P32" s="494"/>
      <c r="Q32" s="494"/>
      <c r="R32" s="494"/>
      <c r="S32" s="494"/>
      <c r="T32" s="494"/>
      <c r="U32" s="494"/>
      <c r="V32" s="494"/>
      <c r="W32" s="494"/>
      <c r="X32" s="494"/>
      <c r="Y32" s="457"/>
      <c r="Z32" s="457"/>
      <c r="AA32" s="457"/>
      <c r="AB32" s="457"/>
      <c r="AC32" s="457"/>
      <c r="AD32" s="457"/>
      <c r="AE32" s="457"/>
      <c r="AF32" s="457"/>
      <c r="AG32" s="457"/>
      <c r="AH32" s="457"/>
      <c r="AI32" s="457"/>
      <c r="AJ32" s="457"/>
      <c r="AK32" s="457"/>
      <c r="AL32" s="457"/>
      <c r="AM32" s="457"/>
      <c r="AN32" s="457"/>
      <c r="AO32" s="457"/>
      <c r="AP32" s="457"/>
      <c r="AQ32" s="457"/>
      <c r="AR32" s="457"/>
    </row>
    <row r="33" spans="1:44" ht="18" customHeight="1">
      <c r="A33" s="492"/>
      <c r="B33" s="493"/>
      <c r="C33" s="493"/>
      <c r="D33" s="493"/>
      <c r="E33" s="493"/>
      <c r="F33" s="493"/>
      <c r="G33" s="493"/>
      <c r="H33" s="493"/>
      <c r="I33" s="494"/>
      <c r="J33" s="493"/>
      <c r="K33" s="494"/>
      <c r="L33" s="494"/>
      <c r="M33" s="494"/>
      <c r="N33" s="494"/>
      <c r="O33" s="494"/>
      <c r="P33" s="494"/>
      <c r="Q33" s="494"/>
      <c r="R33" s="494"/>
      <c r="S33" s="494"/>
      <c r="T33" s="494"/>
      <c r="U33" s="494"/>
      <c r="V33" s="494"/>
      <c r="W33" s="494"/>
      <c r="X33" s="494"/>
      <c r="Y33" s="457"/>
      <c r="Z33" s="457"/>
      <c r="AA33" s="457"/>
      <c r="AB33" s="457"/>
      <c r="AC33" s="457"/>
      <c r="AD33" s="457"/>
      <c r="AE33" s="457"/>
      <c r="AF33" s="457"/>
      <c r="AG33" s="457"/>
      <c r="AH33" s="457"/>
      <c r="AI33" s="457"/>
      <c r="AJ33" s="457"/>
      <c r="AK33" s="457"/>
      <c r="AL33" s="457"/>
      <c r="AM33" s="457"/>
      <c r="AN33" s="457"/>
      <c r="AO33" s="457"/>
      <c r="AP33" s="457"/>
      <c r="AQ33" s="457"/>
      <c r="AR33" s="457"/>
    </row>
    <row r="34" spans="1:44" ht="18" customHeight="1">
      <c r="A34" s="492"/>
      <c r="B34" s="493"/>
      <c r="C34" s="493"/>
      <c r="D34" s="493"/>
      <c r="E34" s="493"/>
      <c r="F34" s="493"/>
      <c r="G34" s="493"/>
      <c r="H34" s="493"/>
      <c r="I34" s="494"/>
      <c r="J34" s="493"/>
      <c r="K34" s="494"/>
      <c r="L34" s="494"/>
      <c r="M34" s="494"/>
      <c r="N34" s="494"/>
      <c r="O34" s="494"/>
      <c r="P34" s="494"/>
      <c r="Q34" s="494"/>
      <c r="R34" s="494"/>
      <c r="S34" s="494"/>
      <c r="T34" s="494"/>
      <c r="U34" s="494"/>
      <c r="V34" s="494"/>
      <c r="W34" s="494"/>
      <c r="X34" s="494"/>
      <c r="Y34" s="457"/>
      <c r="Z34" s="457"/>
      <c r="AA34" s="457"/>
      <c r="AB34" s="457"/>
      <c r="AC34" s="457"/>
      <c r="AD34" s="457"/>
      <c r="AE34" s="457"/>
      <c r="AF34" s="457"/>
      <c r="AG34" s="457"/>
      <c r="AH34" s="457"/>
      <c r="AI34" s="457"/>
      <c r="AJ34" s="457"/>
      <c r="AK34" s="457"/>
      <c r="AL34" s="457"/>
      <c r="AM34" s="457"/>
      <c r="AN34" s="457"/>
      <c r="AO34" s="457"/>
      <c r="AP34" s="457"/>
      <c r="AQ34" s="457"/>
      <c r="AR34" s="457"/>
    </row>
    <row r="35" spans="1:44" ht="18" customHeight="1">
      <c r="A35" s="492"/>
      <c r="B35" s="493"/>
      <c r="C35" s="493"/>
      <c r="D35" s="493"/>
      <c r="E35" s="493"/>
      <c r="F35" s="493"/>
      <c r="G35" s="493"/>
      <c r="H35" s="493"/>
      <c r="I35" s="494"/>
      <c r="J35" s="493"/>
      <c r="K35" s="494"/>
      <c r="L35" s="494"/>
      <c r="M35" s="494"/>
      <c r="N35" s="494"/>
      <c r="O35" s="494"/>
      <c r="P35" s="494"/>
      <c r="Q35" s="494"/>
      <c r="R35" s="494"/>
      <c r="S35" s="494"/>
      <c r="T35" s="494"/>
      <c r="U35" s="494"/>
      <c r="V35" s="494"/>
      <c r="W35" s="494"/>
      <c r="X35" s="494"/>
      <c r="Y35" s="457"/>
      <c r="Z35" s="457"/>
      <c r="AA35" s="457"/>
      <c r="AB35" s="457"/>
      <c r="AC35" s="457"/>
      <c r="AD35" s="457"/>
      <c r="AE35" s="457"/>
      <c r="AF35" s="457"/>
      <c r="AG35" s="457"/>
      <c r="AH35" s="457"/>
      <c r="AI35" s="457"/>
      <c r="AJ35" s="457"/>
      <c r="AK35" s="457"/>
      <c r="AL35" s="457"/>
      <c r="AM35" s="457"/>
      <c r="AN35" s="457"/>
      <c r="AO35" s="457"/>
      <c r="AP35" s="457"/>
      <c r="AQ35" s="457"/>
      <c r="AR35" s="457"/>
    </row>
    <row r="36" spans="1:44" ht="18" customHeight="1">
      <c r="A36" s="492"/>
      <c r="B36" s="493"/>
      <c r="C36" s="493"/>
      <c r="D36" s="493"/>
      <c r="E36" s="493"/>
      <c r="F36" s="493"/>
      <c r="G36" s="493"/>
      <c r="H36" s="493"/>
      <c r="I36" s="494"/>
      <c r="J36" s="493"/>
      <c r="K36" s="494"/>
      <c r="L36" s="494"/>
      <c r="M36" s="494"/>
      <c r="N36" s="494"/>
      <c r="O36" s="494"/>
      <c r="P36" s="494"/>
      <c r="Q36" s="494"/>
      <c r="R36" s="494"/>
      <c r="S36" s="494"/>
      <c r="T36" s="494"/>
      <c r="U36" s="494"/>
      <c r="V36" s="494"/>
      <c r="W36" s="494"/>
      <c r="X36" s="494"/>
      <c r="Y36" s="457"/>
      <c r="Z36" s="457"/>
      <c r="AA36" s="457"/>
      <c r="AB36" s="457"/>
      <c r="AC36" s="457"/>
      <c r="AD36" s="457"/>
      <c r="AE36" s="457"/>
      <c r="AF36" s="457"/>
      <c r="AG36" s="457"/>
      <c r="AH36" s="457"/>
      <c r="AI36" s="457"/>
      <c r="AJ36" s="457"/>
      <c r="AK36" s="457"/>
      <c r="AL36" s="457"/>
      <c r="AM36" s="457"/>
      <c r="AN36" s="457"/>
      <c r="AO36" s="457"/>
      <c r="AP36" s="457"/>
      <c r="AQ36" s="457"/>
      <c r="AR36" s="457"/>
    </row>
    <row r="37" spans="1:44" ht="18" customHeight="1">
      <c r="A37" s="492"/>
      <c r="B37" s="493"/>
      <c r="C37" s="493"/>
      <c r="D37" s="493"/>
      <c r="E37" s="493"/>
      <c r="F37" s="493"/>
      <c r="G37" s="493"/>
      <c r="H37" s="493"/>
      <c r="I37" s="494"/>
      <c r="J37" s="493"/>
      <c r="K37" s="494"/>
      <c r="L37" s="494"/>
      <c r="M37" s="494"/>
      <c r="N37" s="494"/>
      <c r="O37" s="494"/>
      <c r="P37" s="494"/>
      <c r="Q37" s="494"/>
      <c r="R37" s="494"/>
      <c r="S37" s="494"/>
      <c r="T37" s="494"/>
      <c r="U37" s="494"/>
      <c r="V37" s="494"/>
      <c r="W37" s="494"/>
      <c r="X37" s="494"/>
      <c r="Y37" s="457"/>
      <c r="Z37" s="457"/>
      <c r="AA37" s="457"/>
      <c r="AB37" s="457"/>
      <c r="AC37" s="457"/>
      <c r="AD37" s="457"/>
      <c r="AE37" s="457"/>
      <c r="AF37" s="457"/>
      <c r="AG37" s="457"/>
      <c r="AH37" s="457"/>
      <c r="AI37" s="457"/>
      <c r="AJ37" s="457"/>
      <c r="AK37" s="457"/>
      <c r="AL37" s="457"/>
      <c r="AM37" s="457"/>
      <c r="AN37" s="457"/>
      <c r="AO37" s="457"/>
      <c r="AP37" s="457"/>
      <c r="AQ37" s="457"/>
      <c r="AR37" s="457"/>
    </row>
    <row r="38" spans="1:44" ht="18" customHeight="1">
      <c r="A38" s="492"/>
      <c r="B38" s="493"/>
      <c r="C38" s="493"/>
      <c r="D38" s="493"/>
      <c r="E38" s="493"/>
      <c r="F38" s="493"/>
      <c r="G38" s="493"/>
      <c r="H38" s="493"/>
      <c r="I38" s="494"/>
      <c r="J38" s="493"/>
      <c r="K38" s="494"/>
      <c r="L38" s="494"/>
      <c r="M38" s="494"/>
      <c r="N38" s="494"/>
      <c r="O38" s="494"/>
      <c r="P38" s="494"/>
      <c r="Q38" s="494"/>
      <c r="R38" s="494"/>
      <c r="S38" s="494"/>
      <c r="T38" s="494"/>
      <c r="U38" s="494"/>
      <c r="V38" s="494"/>
      <c r="W38" s="494"/>
      <c r="X38" s="494"/>
      <c r="Y38" s="457"/>
      <c r="Z38" s="457"/>
      <c r="AA38" s="457"/>
      <c r="AB38" s="457"/>
      <c r="AC38" s="457"/>
      <c r="AD38" s="457"/>
      <c r="AE38" s="457"/>
      <c r="AF38" s="457"/>
      <c r="AG38" s="457"/>
      <c r="AH38" s="457"/>
      <c r="AI38" s="457"/>
      <c r="AJ38" s="457"/>
      <c r="AK38" s="457"/>
      <c r="AL38" s="457"/>
      <c r="AM38" s="457"/>
      <c r="AN38" s="457"/>
      <c r="AO38" s="457"/>
      <c r="AP38" s="457"/>
      <c r="AQ38" s="457"/>
      <c r="AR38" s="457"/>
    </row>
    <row r="39" spans="1:44" ht="18" customHeight="1">
      <c r="A39" s="492"/>
      <c r="B39" s="493"/>
      <c r="C39" s="493"/>
      <c r="D39" s="493"/>
      <c r="E39" s="493"/>
      <c r="F39" s="493"/>
      <c r="G39" s="493"/>
      <c r="H39" s="493"/>
      <c r="I39" s="494"/>
      <c r="J39" s="493"/>
      <c r="K39" s="494"/>
      <c r="L39" s="494"/>
      <c r="M39" s="494"/>
      <c r="N39" s="494"/>
      <c r="O39" s="494"/>
      <c r="P39" s="494"/>
      <c r="Q39" s="494"/>
      <c r="R39" s="494"/>
      <c r="S39" s="494"/>
      <c r="T39" s="494"/>
      <c r="U39" s="494"/>
      <c r="V39" s="494"/>
      <c r="W39" s="494"/>
      <c r="X39" s="494"/>
      <c r="Y39" s="457"/>
      <c r="Z39" s="457"/>
      <c r="AA39" s="457"/>
      <c r="AB39" s="457"/>
      <c r="AC39" s="457"/>
      <c r="AD39" s="457"/>
      <c r="AE39" s="457"/>
      <c r="AF39" s="457"/>
      <c r="AG39" s="457"/>
      <c r="AH39" s="457"/>
      <c r="AI39" s="457"/>
      <c r="AJ39" s="457"/>
      <c r="AK39" s="457"/>
      <c r="AL39" s="457"/>
      <c r="AM39" s="457"/>
      <c r="AN39" s="457"/>
      <c r="AO39" s="457"/>
      <c r="AP39" s="457"/>
      <c r="AQ39" s="457"/>
      <c r="AR39" s="457"/>
    </row>
    <row r="40" spans="1:44" ht="18" customHeight="1">
      <c r="A40" s="492"/>
      <c r="B40" s="493"/>
      <c r="C40" s="493"/>
      <c r="D40" s="493"/>
      <c r="E40" s="493"/>
      <c r="F40" s="493"/>
      <c r="G40" s="493"/>
      <c r="H40" s="493"/>
      <c r="I40" s="494"/>
      <c r="J40" s="493"/>
      <c r="K40" s="494"/>
      <c r="L40" s="494"/>
      <c r="M40" s="494"/>
      <c r="N40" s="494"/>
      <c r="O40" s="494"/>
      <c r="P40" s="494"/>
      <c r="Q40" s="494"/>
      <c r="R40" s="494"/>
      <c r="S40" s="494"/>
      <c r="T40" s="494"/>
      <c r="U40" s="494"/>
      <c r="V40" s="494"/>
      <c r="W40" s="494"/>
      <c r="X40" s="494"/>
      <c r="Y40" s="457"/>
      <c r="Z40" s="457"/>
      <c r="AA40" s="457"/>
      <c r="AB40" s="457"/>
      <c r="AC40" s="457"/>
      <c r="AD40" s="457"/>
      <c r="AE40" s="457"/>
      <c r="AF40" s="457"/>
      <c r="AG40" s="457"/>
      <c r="AH40" s="457"/>
      <c r="AI40" s="457"/>
      <c r="AJ40" s="457"/>
      <c r="AK40" s="457"/>
      <c r="AL40" s="457"/>
      <c r="AM40" s="457"/>
      <c r="AN40" s="457"/>
      <c r="AO40" s="457"/>
      <c r="AP40" s="457"/>
      <c r="AQ40" s="457"/>
      <c r="AR40" s="457"/>
    </row>
    <row r="41" spans="1:44" ht="18" customHeight="1">
      <c r="A41" s="492"/>
      <c r="B41" s="493"/>
      <c r="C41" s="493"/>
      <c r="D41" s="493"/>
      <c r="E41" s="493"/>
      <c r="F41" s="493"/>
      <c r="G41" s="493"/>
      <c r="H41" s="493"/>
      <c r="I41" s="494"/>
      <c r="J41" s="493"/>
      <c r="K41" s="494"/>
      <c r="L41" s="494"/>
      <c r="M41" s="494"/>
      <c r="N41" s="494"/>
      <c r="O41" s="494"/>
      <c r="P41" s="494"/>
      <c r="Q41" s="494"/>
      <c r="R41" s="494"/>
      <c r="S41" s="494"/>
      <c r="T41" s="494"/>
      <c r="U41" s="494"/>
      <c r="V41" s="494"/>
      <c r="W41" s="494"/>
      <c r="X41" s="494"/>
      <c r="Y41" s="457"/>
      <c r="Z41" s="457"/>
      <c r="AA41" s="457"/>
      <c r="AB41" s="457"/>
      <c r="AC41" s="457"/>
      <c r="AD41" s="457"/>
      <c r="AE41" s="457"/>
      <c r="AF41" s="457"/>
      <c r="AG41" s="457"/>
      <c r="AH41" s="457"/>
      <c r="AI41" s="457"/>
      <c r="AJ41" s="457"/>
      <c r="AK41" s="457"/>
      <c r="AL41" s="457"/>
      <c r="AM41" s="457"/>
      <c r="AN41" s="457"/>
      <c r="AO41" s="457"/>
      <c r="AP41" s="457"/>
      <c r="AQ41" s="457"/>
      <c r="AR41" s="457"/>
    </row>
    <row r="42" spans="1:44" ht="18" customHeight="1">
      <c r="A42" s="492"/>
      <c r="B42" s="493"/>
      <c r="C42" s="493"/>
      <c r="D42" s="493"/>
      <c r="E42" s="493"/>
      <c r="F42" s="493"/>
      <c r="G42" s="493"/>
      <c r="H42" s="493"/>
      <c r="I42" s="494"/>
      <c r="J42" s="493"/>
      <c r="K42" s="494"/>
      <c r="L42" s="494"/>
      <c r="M42" s="494"/>
      <c r="N42" s="494"/>
      <c r="O42" s="494"/>
      <c r="P42" s="494"/>
      <c r="Q42" s="494"/>
      <c r="R42" s="494"/>
      <c r="S42" s="494"/>
      <c r="T42" s="494"/>
      <c r="U42" s="494"/>
      <c r="V42" s="494"/>
      <c r="W42" s="494"/>
      <c r="X42" s="494"/>
      <c r="Y42" s="457"/>
      <c r="Z42" s="457"/>
      <c r="AA42" s="457"/>
      <c r="AB42" s="457"/>
      <c r="AC42" s="457"/>
      <c r="AD42" s="457"/>
      <c r="AE42" s="457"/>
      <c r="AF42" s="457"/>
      <c r="AG42" s="457"/>
      <c r="AH42" s="457"/>
      <c r="AI42" s="457"/>
      <c r="AJ42" s="457"/>
      <c r="AK42" s="457"/>
      <c r="AL42" s="457"/>
      <c r="AM42" s="457"/>
      <c r="AN42" s="457"/>
      <c r="AO42" s="457"/>
      <c r="AP42" s="457"/>
      <c r="AQ42" s="457"/>
      <c r="AR42" s="457"/>
    </row>
    <row r="43" spans="1:44" ht="18" customHeight="1">
      <c r="A43" s="492"/>
      <c r="B43" s="493"/>
      <c r="C43" s="493"/>
      <c r="D43" s="493"/>
      <c r="E43" s="493"/>
      <c r="F43" s="493"/>
      <c r="G43" s="493"/>
      <c r="H43" s="493"/>
      <c r="I43" s="494"/>
      <c r="J43" s="493"/>
      <c r="K43" s="494"/>
      <c r="L43" s="494"/>
      <c r="M43" s="494"/>
      <c r="N43" s="494"/>
      <c r="O43" s="494"/>
      <c r="P43" s="494"/>
      <c r="Q43" s="494"/>
      <c r="R43" s="494"/>
      <c r="S43" s="494"/>
      <c r="T43" s="494"/>
      <c r="U43" s="494"/>
      <c r="V43" s="494"/>
      <c r="W43" s="494"/>
      <c r="X43" s="494"/>
      <c r="Y43" s="457"/>
      <c r="Z43" s="457"/>
      <c r="AA43" s="457"/>
      <c r="AB43" s="457"/>
      <c r="AC43" s="457"/>
      <c r="AD43" s="457"/>
      <c r="AE43" s="457"/>
      <c r="AF43" s="457"/>
      <c r="AG43" s="457"/>
      <c r="AH43" s="457"/>
      <c r="AI43" s="457"/>
      <c r="AJ43" s="457"/>
      <c r="AK43" s="457"/>
      <c r="AL43" s="457"/>
      <c r="AM43" s="457"/>
      <c r="AN43" s="457"/>
      <c r="AO43" s="457"/>
      <c r="AP43" s="457"/>
      <c r="AQ43" s="457"/>
      <c r="AR43" s="457"/>
    </row>
    <row r="44" spans="1:44" ht="18" customHeight="1">
      <c r="A44" s="492"/>
      <c r="B44" s="493"/>
      <c r="C44" s="493"/>
      <c r="D44" s="493"/>
      <c r="E44" s="493"/>
      <c r="F44" s="493"/>
      <c r="G44" s="493"/>
      <c r="H44" s="493"/>
      <c r="I44" s="494"/>
      <c r="J44" s="493"/>
      <c r="K44" s="494"/>
      <c r="L44" s="494"/>
      <c r="M44" s="494"/>
      <c r="N44" s="494"/>
      <c r="O44" s="494"/>
      <c r="P44" s="494"/>
      <c r="Q44" s="494"/>
      <c r="R44" s="494"/>
      <c r="S44" s="494"/>
      <c r="T44" s="494"/>
      <c r="U44" s="494"/>
      <c r="V44" s="494"/>
      <c r="W44" s="494"/>
      <c r="X44" s="494"/>
      <c r="Y44" s="457"/>
      <c r="Z44" s="457"/>
      <c r="AA44" s="457"/>
      <c r="AB44" s="457"/>
      <c r="AC44" s="457"/>
      <c r="AD44" s="457"/>
      <c r="AE44" s="457"/>
      <c r="AF44" s="457"/>
      <c r="AG44" s="457"/>
      <c r="AH44" s="457"/>
      <c r="AI44" s="457"/>
      <c r="AJ44" s="457"/>
      <c r="AK44" s="457"/>
      <c r="AL44" s="457"/>
      <c r="AM44" s="457"/>
      <c r="AN44" s="457"/>
      <c r="AO44" s="457"/>
      <c r="AP44" s="457"/>
      <c r="AQ44" s="457"/>
      <c r="AR44" s="457"/>
    </row>
    <row r="45" spans="1:44" ht="18" customHeight="1">
      <c r="A45" s="492"/>
      <c r="B45" s="493"/>
      <c r="C45" s="493"/>
      <c r="D45" s="493"/>
      <c r="E45" s="493"/>
      <c r="F45" s="493"/>
      <c r="G45" s="493"/>
      <c r="H45" s="493"/>
      <c r="I45" s="494"/>
      <c r="J45" s="493"/>
      <c r="K45" s="494"/>
      <c r="L45" s="494"/>
      <c r="M45" s="494"/>
      <c r="N45" s="494"/>
      <c r="O45" s="494"/>
      <c r="P45" s="494"/>
      <c r="Q45" s="494"/>
      <c r="R45" s="494"/>
      <c r="S45" s="494"/>
      <c r="T45" s="494"/>
      <c r="U45" s="494"/>
      <c r="V45" s="494"/>
      <c r="W45" s="494"/>
      <c r="X45" s="494"/>
      <c r="Y45" s="457"/>
      <c r="Z45" s="457"/>
      <c r="AA45" s="457"/>
      <c r="AB45" s="457"/>
      <c r="AC45" s="457"/>
      <c r="AD45" s="457"/>
      <c r="AE45" s="457"/>
      <c r="AF45" s="457"/>
      <c r="AG45" s="457"/>
      <c r="AH45" s="457"/>
      <c r="AI45" s="457"/>
      <c r="AJ45" s="457"/>
      <c r="AK45" s="457"/>
      <c r="AL45" s="457"/>
      <c r="AM45" s="457"/>
      <c r="AN45" s="457"/>
      <c r="AO45" s="457"/>
      <c r="AP45" s="457"/>
      <c r="AQ45" s="457"/>
      <c r="AR45" s="457"/>
    </row>
    <row r="46" spans="1:44" ht="18" customHeight="1">
      <c r="A46" s="492"/>
      <c r="B46" s="493"/>
      <c r="C46" s="493"/>
      <c r="D46" s="493"/>
      <c r="E46" s="493"/>
      <c r="F46" s="493"/>
      <c r="G46" s="493"/>
      <c r="H46" s="493"/>
      <c r="I46" s="494"/>
      <c r="J46" s="493"/>
      <c r="K46" s="494"/>
      <c r="L46" s="494"/>
      <c r="M46" s="494"/>
      <c r="N46" s="494"/>
      <c r="O46" s="494"/>
      <c r="P46" s="494"/>
      <c r="Q46" s="494"/>
      <c r="R46" s="494"/>
      <c r="S46" s="494"/>
      <c r="T46" s="494"/>
      <c r="U46" s="494"/>
      <c r="V46" s="494"/>
      <c r="W46" s="494"/>
      <c r="X46" s="494"/>
      <c r="Y46" s="457"/>
      <c r="Z46" s="457"/>
      <c r="AA46" s="457"/>
      <c r="AB46" s="457"/>
      <c r="AC46" s="457"/>
      <c r="AD46" s="457"/>
      <c r="AE46" s="457"/>
      <c r="AF46" s="457"/>
      <c r="AG46" s="457"/>
      <c r="AH46" s="457"/>
      <c r="AI46" s="457"/>
      <c r="AJ46" s="457"/>
      <c r="AK46" s="457"/>
      <c r="AL46" s="457"/>
      <c r="AM46" s="457"/>
      <c r="AN46" s="457"/>
      <c r="AO46" s="457"/>
      <c r="AP46" s="457"/>
      <c r="AQ46" s="457"/>
      <c r="AR46" s="457"/>
    </row>
    <row r="47" spans="1:44" ht="18" customHeight="1">
      <c r="A47" s="492"/>
      <c r="B47" s="493"/>
      <c r="C47" s="493"/>
      <c r="D47" s="493"/>
      <c r="E47" s="493"/>
      <c r="F47" s="493"/>
      <c r="G47" s="493"/>
      <c r="H47" s="493"/>
      <c r="I47" s="494"/>
      <c r="J47" s="493"/>
      <c r="K47" s="494"/>
      <c r="L47" s="494"/>
      <c r="M47" s="494"/>
      <c r="N47" s="494"/>
      <c r="O47" s="494"/>
      <c r="P47" s="494"/>
      <c r="Q47" s="494"/>
      <c r="R47" s="494"/>
      <c r="S47" s="494"/>
      <c r="T47" s="494"/>
      <c r="U47" s="494"/>
      <c r="V47" s="494"/>
      <c r="W47" s="494"/>
      <c r="X47" s="494"/>
      <c r="Y47" s="457"/>
      <c r="Z47" s="457"/>
      <c r="AA47" s="457"/>
      <c r="AB47" s="457"/>
      <c r="AC47" s="457"/>
      <c r="AD47" s="457"/>
      <c r="AE47" s="457"/>
      <c r="AF47" s="457"/>
      <c r="AG47" s="457"/>
      <c r="AH47" s="457"/>
      <c r="AI47" s="457"/>
      <c r="AJ47" s="457"/>
      <c r="AK47" s="457"/>
      <c r="AL47" s="457"/>
      <c r="AM47" s="457"/>
      <c r="AN47" s="457"/>
      <c r="AO47" s="457"/>
      <c r="AP47" s="457"/>
      <c r="AQ47" s="457"/>
      <c r="AR47" s="457"/>
    </row>
    <row r="48" spans="1:44" ht="18" customHeight="1">
      <c r="A48" s="492"/>
      <c r="B48" s="493"/>
      <c r="C48" s="493"/>
      <c r="D48" s="493"/>
      <c r="E48" s="493"/>
      <c r="F48" s="493"/>
      <c r="G48" s="493"/>
      <c r="H48" s="493"/>
      <c r="I48" s="494"/>
      <c r="J48" s="493"/>
      <c r="K48" s="494"/>
      <c r="L48" s="494"/>
      <c r="M48" s="494"/>
      <c r="N48" s="494"/>
      <c r="O48" s="494"/>
      <c r="P48" s="494"/>
      <c r="Q48" s="494"/>
      <c r="R48" s="494"/>
      <c r="S48" s="494"/>
      <c r="T48" s="494"/>
      <c r="U48" s="494"/>
      <c r="V48" s="494"/>
      <c r="W48" s="494"/>
      <c r="X48" s="494"/>
      <c r="Y48" s="457"/>
      <c r="Z48" s="457"/>
      <c r="AA48" s="457"/>
      <c r="AB48" s="457"/>
      <c r="AC48" s="457"/>
      <c r="AD48" s="457"/>
      <c r="AE48" s="457"/>
      <c r="AF48" s="457"/>
      <c r="AG48" s="457"/>
      <c r="AH48" s="457"/>
      <c r="AI48" s="457"/>
      <c r="AJ48" s="457"/>
      <c r="AK48" s="457"/>
      <c r="AL48" s="457"/>
      <c r="AM48" s="457"/>
      <c r="AN48" s="457"/>
      <c r="AO48" s="457"/>
      <c r="AP48" s="457"/>
      <c r="AQ48" s="457"/>
      <c r="AR48" s="457"/>
    </row>
    <row r="49" spans="1:44" ht="18" customHeight="1">
      <c r="A49" s="492"/>
      <c r="B49" s="493"/>
      <c r="C49" s="493"/>
      <c r="D49" s="493"/>
      <c r="E49" s="493"/>
      <c r="F49" s="493"/>
      <c r="G49" s="493"/>
      <c r="H49" s="493"/>
      <c r="I49" s="494"/>
      <c r="J49" s="493"/>
      <c r="K49" s="494"/>
      <c r="L49" s="494"/>
      <c r="M49" s="494"/>
      <c r="N49" s="494"/>
      <c r="O49" s="494"/>
      <c r="P49" s="494"/>
      <c r="Q49" s="494"/>
      <c r="R49" s="494"/>
      <c r="S49" s="494"/>
      <c r="T49" s="494"/>
      <c r="U49" s="494"/>
      <c r="V49" s="494"/>
      <c r="W49" s="494"/>
      <c r="X49" s="494"/>
      <c r="Y49" s="457"/>
      <c r="Z49" s="457"/>
      <c r="AA49" s="457"/>
      <c r="AB49" s="457"/>
      <c r="AC49" s="457"/>
      <c r="AD49" s="457"/>
      <c r="AE49" s="457"/>
      <c r="AF49" s="457"/>
      <c r="AG49" s="457"/>
      <c r="AH49" s="457"/>
      <c r="AI49" s="457"/>
      <c r="AJ49" s="457"/>
      <c r="AK49" s="457"/>
      <c r="AL49" s="457"/>
      <c r="AM49" s="457"/>
      <c r="AN49" s="457"/>
      <c r="AO49" s="457"/>
      <c r="AP49" s="457"/>
      <c r="AQ49" s="457"/>
      <c r="AR49" s="457"/>
    </row>
    <row r="50" spans="1:44" ht="18" customHeight="1">
      <c r="A50" s="492"/>
      <c r="B50" s="493"/>
      <c r="C50" s="493"/>
      <c r="D50" s="493"/>
      <c r="E50" s="493"/>
      <c r="F50" s="493"/>
      <c r="G50" s="493"/>
      <c r="H50" s="493"/>
      <c r="I50" s="494"/>
      <c r="J50" s="493"/>
      <c r="K50" s="494"/>
      <c r="L50" s="494"/>
      <c r="M50" s="494"/>
      <c r="N50" s="494"/>
      <c r="O50" s="494"/>
      <c r="P50" s="494"/>
      <c r="Q50" s="494"/>
      <c r="R50" s="494"/>
      <c r="S50" s="494"/>
      <c r="T50" s="494"/>
      <c r="U50" s="494"/>
      <c r="V50" s="494"/>
      <c r="W50" s="494"/>
      <c r="X50" s="494"/>
      <c r="Y50" s="457"/>
      <c r="Z50" s="457"/>
      <c r="AA50" s="457"/>
      <c r="AB50" s="457"/>
      <c r="AC50" s="457"/>
      <c r="AD50" s="457"/>
      <c r="AE50" s="457"/>
      <c r="AF50" s="457"/>
      <c r="AG50" s="457"/>
      <c r="AH50" s="457"/>
      <c r="AI50" s="457"/>
      <c r="AJ50" s="457"/>
      <c r="AK50" s="457"/>
      <c r="AL50" s="457"/>
      <c r="AM50" s="457"/>
      <c r="AN50" s="457"/>
      <c r="AO50" s="457"/>
      <c r="AP50" s="457"/>
      <c r="AQ50" s="457"/>
      <c r="AR50" s="457"/>
    </row>
    <row r="51" spans="1:44" ht="18" customHeight="1">
      <c r="A51" s="492"/>
      <c r="B51" s="493"/>
      <c r="C51" s="493"/>
      <c r="D51" s="493"/>
      <c r="E51" s="493"/>
      <c r="F51" s="493"/>
      <c r="G51" s="493"/>
      <c r="H51" s="493"/>
      <c r="I51" s="494"/>
      <c r="J51" s="493"/>
      <c r="K51" s="494"/>
      <c r="L51" s="494"/>
      <c r="M51" s="494"/>
      <c r="N51" s="494"/>
      <c r="O51" s="494"/>
      <c r="P51" s="494"/>
      <c r="Q51" s="494"/>
      <c r="R51" s="494"/>
      <c r="S51" s="494"/>
      <c r="T51" s="494"/>
      <c r="U51" s="494"/>
      <c r="V51" s="494"/>
      <c r="W51" s="494"/>
      <c r="X51" s="494"/>
      <c r="Y51" s="457"/>
      <c r="Z51" s="457"/>
      <c r="AA51" s="457"/>
      <c r="AB51" s="457"/>
      <c r="AC51" s="457"/>
      <c r="AD51" s="457"/>
      <c r="AE51" s="457"/>
      <c r="AF51" s="457"/>
      <c r="AG51" s="457"/>
      <c r="AH51" s="457"/>
      <c r="AI51" s="457"/>
      <c r="AJ51" s="457"/>
      <c r="AK51" s="457"/>
      <c r="AL51" s="457"/>
      <c r="AM51" s="457"/>
      <c r="AN51" s="457"/>
      <c r="AO51" s="457"/>
      <c r="AP51" s="457"/>
      <c r="AQ51" s="457"/>
      <c r="AR51" s="457"/>
    </row>
    <row r="52" spans="1:44" ht="18" customHeight="1">
      <c r="A52" s="492"/>
      <c r="B52" s="493"/>
      <c r="C52" s="493"/>
      <c r="D52" s="493"/>
      <c r="E52" s="493"/>
      <c r="F52" s="493"/>
      <c r="G52" s="493"/>
      <c r="H52" s="493"/>
      <c r="I52" s="494"/>
      <c r="J52" s="493"/>
      <c r="K52" s="494"/>
      <c r="L52" s="494"/>
      <c r="M52" s="494"/>
      <c r="N52" s="494"/>
      <c r="O52" s="494"/>
      <c r="P52" s="494"/>
      <c r="Q52" s="494"/>
      <c r="R52" s="494"/>
      <c r="S52" s="494"/>
      <c r="T52" s="494"/>
      <c r="U52" s="494"/>
      <c r="V52" s="494"/>
      <c r="W52" s="494"/>
      <c r="X52" s="494"/>
      <c r="Y52" s="457"/>
      <c r="Z52" s="457"/>
      <c r="AA52" s="457"/>
      <c r="AB52" s="457"/>
      <c r="AC52" s="457"/>
      <c r="AD52" s="457"/>
      <c r="AE52" s="457"/>
      <c r="AF52" s="457"/>
      <c r="AG52" s="457"/>
      <c r="AH52" s="457"/>
      <c r="AI52" s="457"/>
      <c r="AJ52" s="457"/>
      <c r="AK52" s="457"/>
      <c r="AL52" s="457"/>
      <c r="AM52" s="457"/>
      <c r="AN52" s="457"/>
      <c r="AO52" s="457"/>
      <c r="AP52" s="457"/>
      <c r="AQ52" s="457"/>
      <c r="AR52" s="457"/>
    </row>
    <row r="53" spans="1:44" ht="18" customHeight="1">
      <c r="A53" s="492"/>
      <c r="B53" s="493"/>
      <c r="C53" s="493"/>
      <c r="D53" s="493"/>
      <c r="E53" s="493"/>
      <c r="F53" s="493"/>
      <c r="G53" s="493"/>
      <c r="H53" s="493"/>
      <c r="I53" s="494"/>
      <c r="J53" s="493"/>
      <c r="K53" s="494"/>
      <c r="L53" s="494"/>
      <c r="M53" s="494"/>
      <c r="N53" s="494"/>
      <c r="O53" s="494"/>
      <c r="P53" s="494"/>
      <c r="Q53" s="494"/>
      <c r="R53" s="494"/>
      <c r="S53" s="494"/>
      <c r="T53" s="494"/>
      <c r="U53" s="494"/>
      <c r="V53" s="494"/>
      <c r="W53" s="494"/>
      <c r="X53" s="494"/>
      <c r="Y53" s="457"/>
      <c r="Z53" s="457"/>
      <c r="AA53" s="457"/>
      <c r="AB53" s="457"/>
      <c r="AC53" s="457"/>
      <c r="AD53" s="457"/>
      <c r="AE53" s="457"/>
      <c r="AF53" s="457"/>
      <c r="AG53" s="457"/>
      <c r="AH53" s="457"/>
      <c r="AI53" s="457"/>
      <c r="AJ53" s="457"/>
      <c r="AK53" s="457"/>
      <c r="AL53" s="457"/>
      <c r="AM53" s="457"/>
      <c r="AN53" s="457"/>
      <c r="AO53" s="457"/>
      <c r="AP53" s="457"/>
      <c r="AQ53" s="457"/>
      <c r="AR53" s="457"/>
    </row>
    <row r="54" spans="1:44" ht="18" customHeight="1">
      <c r="A54" s="492"/>
      <c r="B54" s="493"/>
      <c r="C54" s="493"/>
      <c r="D54" s="493"/>
      <c r="E54" s="493"/>
      <c r="F54" s="493"/>
      <c r="G54" s="493"/>
      <c r="H54" s="493"/>
      <c r="I54" s="494"/>
      <c r="J54" s="493"/>
      <c r="K54" s="494"/>
      <c r="L54" s="494"/>
      <c r="M54" s="494"/>
      <c r="N54" s="494"/>
      <c r="O54" s="494"/>
      <c r="P54" s="494"/>
      <c r="Q54" s="494"/>
      <c r="R54" s="494"/>
      <c r="S54" s="494"/>
      <c r="T54" s="494"/>
      <c r="U54" s="494"/>
      <c r="V54" s="494"/>
      <c r="W54" s="494"/>
      <c r="X54" s="494"/>
      <c r="Y54" s="457"/>
      <c r="Z54" s="457"/>
      <c r="AA54" s="457"/>
      <c r="AB54" s="457"/>
      <c r="AC54" s="457"/>
      <c r="AD54" s="457"/>
      <c r="AE54" s="457"/>
      <c r="AF54" s="457"/>
      <c r="AG54" s="457"/>
      <c r="AH54" s="457"/>
      <c r="AI54" s="457"/>
      <c r="AJ54" s="457"/>
      <c r="AK54" s="457"/>
      <c r="AL54" s="457"/>
      <c r="AM54" s="457"/>
      <c r="AN54" s="457"/>
      <c r="AO54" s="457"/>
      <c r="AP54" s="457"/>
      <c r="AQ54" s="457"/>
      <c r="AR54" s="457"/>
    </row>
    <row r="55" spans="1:44" ht="18" customHeight="1">
      <c r="A55" s="492"/>
      <c r="B55" s="493"/>
      <c r="C55" s="493"/>
      <c r="D55" s="493"/>
      <c r="E55" s="493"/>
      <c r="F55" s="493"/>
      <c r="G55" s="493"/>
      <c r="H55" s="493"/>
      <c r="I55" s="494"/>
      <c r="J55" s="493"/>
      <c r="K55" s="494"/>
      <c r="L55" s="494"/>
      <c r="M55" s="494"/>
      <c r="N55" s="494"/>
      <c r="O55" s="494"/>
      <c r="P55" s="494"/>
      <c r="Q55" s="494"/>
      <c r="R55" s="494"/>
      <c r="S55" s="494"/>
      <c r="T55" s="494"/>
      <c r="U55" s="494"/>
      <c r="V55" s="494"/>
      <c r="W55" s="494"/>
      <c r="X55" s="494"/>
      <c r="Y55" s="457"/>
      <c r="Z55" s="457"/>
      <c r="AA55" s="457"/>
      <c r="AB55" s="457"/>
      <c r="AC55" s="457"/>
      <c r="AD55" s="457"/>
      <c r="AE55" s="457"/>
      <c r="AF55" s="457"/>
      <c r="AG55" s="457"/>
      <c r="AH55" s="457"/>
      <c r="AI55" s="457"/>
      <c r="AJ55" s="457"/>
      <c r="AK55" s="457"/>
      <c r="AL55" s="457"/>
      <c r="AM55" s="457"/>
      <c r="AN55" s="457"/>
      <c r="AO55" s="457"/>
      <c r="AP55" s="457"/>
      <c r="AQ55" s="457"/>
      <c r="AR55" s="457"/>
    </row>
    <row r="56" spans="1:44" ht="18" customHeight="1">
      <c r="A56" s="492"/>
      <c r="B56" s="493"/>
      <c r="C56" s="493"/>
      <c r="D56" s="493"/>
      <c r="E56" s="493"/>
      <c r="F56" s="493"/>
      <c r="G56" s="493"/>
      <c r="H56" s="493"/>
      <c r="I56" s="494"/>
      <c r="J56" s="493"/>
      <c r="K56" s="494"/>
      <c r="L56" s="494"/>
      <c r="M56" s="494"/>
      <c r="N56" s="494"/>
      <c r="O56" s="494"/>
      <c r="P56" s="494"/>
      <c r="Q56" s="494"/>
      <c r="R56" s="494"/>
      <c r="S56" s="494"/>
      <c r="T56" s="494"/>
      <c r="U56" s="494"/>
      <c r="V56" s="494"/>
      <c r="W56" s="494"/>
      <c r="X56" s="494"/>
      <c r="Y56" s="457"/>
      <c r="Z56" s="457"/>
      <c r="AA56" s="457"/>
      <c r="AB56" s="457"/>
      <c r="AC56" s="457"/>
      <c r="AD56" s="457"/>
      <c r="AE56" s="457"/>
      <c r="AF56" s="457"/>
      <c r="AG56" s="457"/>
      <c r="AH56" s="457"/>
      <c r="AI56" s="457"/>
      <c r="AJ56" s="457"/>
      <c r="AK56" s="457"/>
      <c r="AL56" s="457"/>
      <c r="AM56" s="457"/>
      <c r="AN56" s="457"/>
      <c r="AO56" s="457"/>
      <c r="AP56" s="457"/>
      <c r="AQ56" s="457"/>
      <c r="AR56" s="457"/>
    </row>
    <row r="57" spans="1:44" ht="18" customHeight="1">
      <c r="A57" s="492"/>
      <c r="B57" s="493"/>
      <c r="C57" s="493"/>
      <c r="D57" s="493"/>
      <c r="E57" s="493"/>
      <c r="F57" s="493"/>
      <c r="G57" s="493"/>
      <c r="H57" s="493"/>
      <c r="I57" s="494"/>
      <c r="J57" s="493"/>
      <c r="K57" s="494"/>
      <c r="L57" s="494"/>
      <c r="M57" s="494"/>
      <c r="N57" s="494"/>
      <c r="O57" s="494"/>
      <c r="P57" s="494"/>
      <c r="Q57" s="494"/>
      <c r="R57" s="494"/>
      <c r="S57" s="494"/>
      <c r="T57" s="494"/>
      <c r="U57" s="494"/>
      <c r="V57" s="494"/>
      <c r="W57" s="494"/>
      <c r="X57" s="494"/>
      <c r="Y57" s="457"/>
      <c r="Z57" s="457"/>
      <c r="AA57" s="457"/>
      <c r="AB57" s="457"/>
      <c r="AC57" s="457"/>
      <c r="AD57" s="457"/>
      <c r="AE57" s="457"/>
      <c r="AF57" s="457"/>
      <c r="AG57" s="457"/>
      <c r="AH57" s="457"/>
      <c r="AI57" s="457"/>
      <c r="AJ57" s="457"/>
      <c r="AK57" s="457"/>
      <c r="AL57" s="457"/>
      <c r="AM57" s="457"/>
      <c r="AN57" s="457"/>
      <c r="AO57" s="457"/>
      <c r="AP57" s="457"/>
      <c r="AQ57" s="457"/>
      <c r="AR57" s="457"/>
    </row>
    <row r="58" spans="1:44" ht="18" customHeight="1">
      <c r="A58" s="492"/>
      <c r="B58" s="493"/>
      <c r="C58" s="493"/>
      <c r="D58" s="493"/>
      <c r="E58" s="493"/>
      <c r="F58" s="493"/>
      <c r="G58" s="493"/>
      <c r="H58" s="493"/>
      <c r="I58" s="494"/>
      <c r="J58" s="493"/>
      <c r="K58" s="494"/>
      <c r="L58" s="494"/>
      <c r="M58" s="494"/>
      <c r="N58" s="494"/>
      <c r="O58" s="494"/>
      <c r="P58" s="494"/>
      <c r="Q58" s="494"/>
      <c r="R58" s="494"/>
      <c r="S58" s="494"/>
      <c r="T58" s="494"/>
      <c r="U58" s="494"/>
      <c r="V58" s="494"/>
      <c r="W58" s="494"/>
      <c r="X58" s="494"/>
      <c r="Y58" s="457"/>
      <c r="Z58" s="457"/>
      <c r="AA58" s="457"/>
      <c r="AB58" s="457"/>
      <c r="AC58" s="457"/>
      <c r="AD58" s="457"/>
      <c r="AE58" s="457"/>
      <c r="AF58" s="457"/>
      <c r="AG58" s="457"/>
      <c r="AH58" s="457"/>
      <c r="AI58" s="457"/>
      <c r="AJ58" s="457"/>
      <c r="AK58" s="457"/>
      <c r="AL58" s="457"/>
      <c r="AM58" s="457"/>
      <c r="AN58" s="457"/>
      <c r="AO58" s="457"/>
      <c r="AP58" s="457"/>
      <c r="AQ58" s="457"/>
      <c r="AR58" s="457"/>
    </row>
    <row r="59" spans="1:44" ht="18" customHeight="1">
      <c r="A59" s="492"/>
      <c r="B59" s="493"/>
      <c r="C59" s="493"/>
      <c r="D59" s="493"/>
      <c r="E59" s="493"/>
      <c r="F59" s="493"/>
      <c r="G59" s="493"/>
      <c r="H59" s="493"/>
      <c r="I59" s="494"/>
      <c r="J59" s="493"/>
      <c r="K59" s="494"/>
      <c r="L59" s="494"/>
      <c r="M59" s="494"/>
      <c r="N59" s="494"/>
      <c r="O59" s="494"/>
      <c r="P59" s="494"/>
      <c r="Q59" s="494"/>
      <c r="R59" s="494"/>
      <c r="S59" s="494"/>
      <c r="T59" s="494"/>
      <c r="U59" s="494"/>
      <c r="V59" s="494"/>
      <c r="W59" s="494"/>
      <c r="X59" s="494"/>
      <c r="Y59" s="457"/>
      <c r="Z59" s="457"/>
      <c r="AA59" s="457"/>
      <c r="AB59" s="457"/>
      <c r="AC59" s="457"/>
      <c r="AD59" s="457"/>
      <c r="AE59" s="457"/>
      <c r="AF59" s="457"/>
      <c r="AG59" s="457"/>
      <c r="AH59" s="457"/>
      <c r="AI59" s="457"/>
      <c r="AJ59" s="457"/>
      <c r="AK59" s="457"/>
      <c r="AL59" s="457"/>
      <c r="AM59" s="457"/>
      <c r="AN59" s="457"/>
      <c r="AO59" s="457"/>
      <c r="AP59" s="457"/>
      <c r="AQ59" s="457"/>
      <c r="AR59" s="457"/>
    </row>
    <row r="60" spans="1:44" ht="18" customHeight="1">
      <c r="A60" s="492"/>
      <c r="B60" s="493"/>
      <c r="C60" s="493"/>
      <c r="D60" s="493"/>
      <c r="E60" s="493"/>
      <c r="F60" s="493"/>
      <c r="G60" s="493"/>
      <c r="H60" s="493"/>
      <c r="I60" s="494"/>
      <c r="J60" s="493"/>
      <c r="K60" s="494"/>
      <c r="L60" s="494"/>
      <c r="M60" s="494"/>
      <c r="N60" s="494"/>
      <c r="O60" s="494"/>
      <c r="P60" s="494"/>
      <c r="Q60" s="494"/>
      <c r="R60" s="494"/>
      <c r="S60" s="494"/>
      <c r="T60" s="494"/>
      <c r="U60" s="494"/>
      <c r="V60" s="494"/>
      <c r="W60" s="494"/>
      <c r="X60" s="494"/>
      <c r="Y60" s="457"/>
      <c r="Z60" s="457"/>
      <c r="AA60" s="457"/>
      <c r="AB60" s="457"/>
      <c r="AC60" s="457"/>
      <c r="AD60" s="457"/>
      <c r="AE60" s="457"/>
      <c r="AF60" s="457"/>
      <c r="AG60" s="457"/>
      <c r="AH60" s="457"/>
      <c r="AI60" s="457"/>
      <c r="AJ60" s="457"/>
      <c r="AK60" s="457"/>
      <c r="AL60" s="457"/>
      <c r="AM60" s="457"/>
      <c r="AN60" s="457"/>
      <c r="AO60" s="457"/>
      <c r="AP60" s="457"/>
      <c r="AQ60" s="457"/>
      <c r="AR60" s="457"/>
    </row>
    <row r="61" spans="1:44" ht="18" customHeight="1">
      <c r="A61" s="492"/>
      <c r="B61" s="493"/>
      <c r="C61" s="493"/>
      <c r="D61" s="493"/>
      <c r="E61" s="493"/>
      <c r="F61" s="493"/>
      <c r="G61" s="493"/>
      <c r="H61" s="493"/>
      <c r="I61" s="494"/>
      <c r="J61" s="493"/>
      <c r="K61" s="494"/>
      <c r="L61" s="494"/>
      <c r="M61" s="494"/>
      <c r="N61" s="494"/>
      <c r="O61" s="494"/>
      <c r="P61" s="494"/>
      <c r="Q61" s="494"/>
      <c r="R61" s="494"/>
      <c r="S61" s="494"/>
      <c r="T61" s="494"/>
      <c r="U61" s="494"/>
      <c r="V61" s="494"/>
      <c r="W61" s="494"/>
      <c r="X61" s="494"/>
      <c r="Y61" s="457"/>
      <c r="Z61" s="457"/>
      <c r="AA61" s="457"/>
      <c r="AB61" s="457"/>
      <c r="AC61" s="457"/>
      <c r="AD61" s="457"/>
      <c r="AE61" s="457"/>
      <c r="AF61" s="457"/>
      <c r="AG61" s="457"/>
      <c r="AH61" s="457"/>
      <c r="AI61" s="457"/>
      <c r="AJ61" s="457"/>
      <c r="AK61" s="457"/>
      <c r="AL61" s="457"/>
      <c r="AM61" s="457"/>
      <c r="AN61" s="457"/>
      <c r="AO61" s="457"/>
      <c r="AP61" s="457"/>
      <c r="AQ61" s="457"/>
      <c r="AR61" s="457"/>
    </row>
    <row r="62" spans="1:44" ht="18" customHeight="1">
      <c r="A62" s="492"/>
      <c r="B62" s="493"/>
      <c r="C62" s="493"/>
      <c r="D62" s="493"/>
      <c r="E62" s="493"/>
      <c r="F62" s="493"/>
      <c r="G62" s="493"/>
      <c r="H62" s="493"/>
      <c r="I62" s="494"/>
      <c r="J62" s="493"/>
      <c r="K62" s="494"/>
      <c r="L62" s="494"/>
      <c r="M62" s="494"/>
      <c r="N62" s="494"/>
      <c r="O62" s="494"/>
      <c r="P62" s="494"/>
      <c r="Q62" s="494"/>
      <c r="R62" s="494"/>
      <c r="S62" s="494"/>
      <c r="T62" s="494"/>
      <c r="U62" s="494"/>
      <c r="V62" s="494"/>
      <c r="W62" s="494"/>
      <c r="X62" s="494"/>
      <c r="Y62" s="457"/>
      <c r="Z62" s="457"/>
      <c r="AA62" s="457"/>
      <c r="AB62" s="457"/>
      <c r="AC62" s="457"/>
      <c r="AD62" s="457"/>
      <c r="AE62" s="457"/>
      <c r="AF62" s="457"/>
      <c r="AG62" s="457"/>
      <c r="AH62" s="457"/>
      <c r="AI62" s="457"/>
      <c r="AJ62" s="457"/>
      <c r="AK62" s="457"/>
      <c r="AL62" s="457"/>
      <c r="AM62" s="457"/>
      <c r="AN62" s="457"/>
      <c r="AO62" s="457"/>
      <c r="AP62" s="457"/>
      <c r="AQ62" s="457"/>
      <c r="AR62" s="457"/>
    </row>
    <row r="63" spans="1:44" ht="18" customHeight="1">
      <c r="A63" s="492"/>
      <c r="B63" s="493"/>
      <c r="C63" s="493"/>
      <c r="D63" s="493"/>
      <c r="E63" s="493"/>
      <c r="F63" s="493"/>
      <c r="G63" s="493"/>
      <c r="H63" s="493"/>
      <c r="I63" s="494"/>
      <c r="J63" s="493"/>
      <c r="K63" s="494"/>
      <c r="L63" s="494"/>
      <c r="M63" s="494"/>
      <c r="N63" s="494"/>
      <c r="O63" s="494"/>
      <c r="P63" s="494"/>
      <c r="Q63" s="494"/>
      <c r="R63" s="494"/>
      <c r="S63" s="494"/>
      <c r="T63" s="494"/>
      <c r="U63" s="494"/>
      <c r="V63" s="494"/>
      <c r="W63" s="494"/>
      <c r="X63" s="494"/>
      <c r="Y63" s="457"/>
      <c r="Z63" s="457"/>
      <c r="AA63" s="457"/>
      <c r="AB63" s="457"/>
      <c r="AC63" s="457"/>
      <c r="AD63" s="457"/>
      <c r="AE63" s="457"/>
      <c r="AF63" s="457"/>
      <c r="AG63" s="457"/>
      <c r="AH63" s="457"/>
      <c r="AI63" s="457"/>
      <c r="AJ63" s="457"/>
      <c r="AK63" s="457"/>
      <c r="AL63" s="457"/>
      <c r="AM63" s="457"/>
      <c r="AN63" s="457"/>
      <c r="AO63" s="457"/>
      <c r="AP63" s="457"/>
      <c r="AQ63" s="457"/>
      <c r="AR63" s="457"/>
    </row>
    <row r="64" spans="1:44" ht="18" customHeight="1">
      <c r="A64" s="492"/>
      <c r="B64" s="493"/>
      <c r="C64" s="493"/>
      <c r="D64" s="493"/>
      <c r="E64" s="493"/>
      <c r="F64" s="493"/>
      <c r="G64" s="493"/>
      <c r="H64" s="493"/>
      <c r="I64" s="494"/>
      <c r="J64" s="493"/>
      <c r="K64" s="494"/>
      <c r="L64" s="494"/>
      <c r="M64" s="494"/>
      <c r="N64" s="494"/>
      <c r="O64" s="494"/>
      <c r="P64" s="494"/>
      <c r="Q64" s="494"/>
      <c r="R64" s="494"/>
      <c r="S64" s="494"/>
      <c r="T64" s="494"/>
      <c r="U64" s="494"/>
      <c r="V64" s="494"/>
      <c r="W64" s="494"/>
      <c r="X64" s="494"/>
      <c r="Y64" s="457"/>
      <c r="Z64" s="457"/>
      <c r="AA64" s="457"/>
      <c r="AB64" s="457"/>
      <c r="AC64" s="457"/>
      <c r="AD64" s="457"/>
      <c r="AE64" s="457"/>
      <c r="AF64" s="457"/>
      <c r="AG64" s="457"/>
      <c r="AH64" s="457"/>
      <c r="AI64" s="457"/>
      <c r="AJ64" s="457"/>
      <c r="AK64" s="457"/>
      <c r="AL64" s="457"/>
      <c r="AM64" s="457"/>
      <c r="AN64" s="457"/>
      <c r="AO64" s="457"/>
      <c r="AP64" s="457"/>
      <c r="AQ64" s="457"/>
      <c r="AR64" s="457"/>
    </row>
    <row r="65" spans="1:44" ht="18" customHeight="1">
      <c r="A65" s="492"/>
      <c r="B65" s="493"/>
      <c r="C65" s="493"/>
      <c r="D65" s="493"/>
      <c r="E65" s="493"/>
      <c r="F65" s="493"/>
      <c r="G65" s="493"/>
      <c r="H65" s="493"/>
      <c r="I65" s="494"/>
      <c r="J65" s="493"/>
      <c r="K65" s="494"/>
      <c r="L65" s="494"/>
      <c r="M65" s="494"/>
      <c r="N65" s="494"/>
      <c r="O65" s="494"/>
      <c r="P65" s="494"/>
      <c r="Q65" s="494"/>
      <c r="R65" s="494"/>
      <c r="S65" s="494"/>
      <c r="T65" s="494"/>
      <c r="U65" s="494"/>
      <c r="V65" s="494"/>
      <c r="W65" s="494"/>
      <c r="X65" s="494"/>
      <c r="Y65" s="457"/>
      <c r="Z65" s="457"/>
      <c r="AA65" s="457"/>
      <c r="AB65" s="457"/>
      <c r="AC65" s="457"/>
      <c r="AD65" s="457"/>
      <c r="AE65" s="457"/>
      <c r="AF65" s="457"/>
      <c r="AG65" s="457"/>
      <c r="AH65" s="457"/>
      <c r="AI65" s="457"/>
      <c r="AJ65" s="457"/>
      <c r="AK65" s="457"/>
      <c r="AL65" s="457"/>
      <c r="AM65" s="457"/>
      <c r="AN65" s="457"/>
      <c r="AO65" s="457"/>
      <c r="AP65" s="457"/>
      <c r="AQ65" s="457"/>
      <c r="AR65" s="457"/>
    </row>
    <row r="66" spans="1:44" ht="18" customHeight="1">
      <c r="A66" s="492"/>
      <c r="B66" s="493"/>
      <c r="C66" s="493"/>
      <c r="D66" s="493"/>
      <c r="E66" s="493"/>
      <c r="F66" s="493"/>
      <c r="G66" s="493"/>
      <c r="H66" s="493"/>
      <c r="I66" s="494"/>
      <c r="J66" s="493"/>
      <c r="K66" s="494"/>
      <c r="L66" s="494"/>
      <c r="M66" s="494"/>
      <c r="N66" s="494"/>
      <c r="O66" s="494"/>
      <c r="P66" s="494"/>
      <c r="Q66" s="494"/>
      <c r="R66" s="494"/>
      <c r="S66" s="494"/>
      <c r="T66" s="494"/>
      <c r="U66" s="494"/>
      <c r="V66" s="494"/>
      <c r="W66" s="494"/>
      <c r="X66" s="494"/>
      <c r="Y66" s="457"/>
      <c r="Z66" s="457"/>
      <c r="AA66" s="457"/>
      <c r="AB66" s="457"/>
      <c r="AC66" s="457"/>
      <c r="AD66" s="457"/>
      <c r="AE66" s="457"/>
      <c r="AF66" s="457"/>
      <c r="AG66" s="457"/>
      <c r="AH66" s="457"/>
      <c r="AI66" s="457"/>
      <c r="AJ66" s="457"/>
      <c r="AK66" s="457"/>
      <c r="AL66" s="457"/>
      <c r="AM66" s="457"/>
      <c r="AN66" s="457"/>
      <c r="AO66" s="457"/>
      <c r="AP66" s="457"/>
      <c r="AQ66" s="457"/>
      <c r="AR66" s="457"/>
    </row>
    <row r="67" spans="1:44" ht="18" customHeight="1">
      <c r="A67" s="492"/>
      <c r="B67" s="493"/>
      <c r="C67" s="493"/>
      <c r="D67" s="493"/>
      <c r="E67" s="493"/>
      <c r="F67" s="493"/>
      <c r="G67" s="493"/>
      <c r="H67" s="493"/>
      <c r="I67" s="494"/>
      <c r="J67" s="493"/>
      <c r="K67" s="494"/>
      <c r="L67" s="494"/>
      <c r="M67" s="494"/>
      <c r="N67" s="494"/>
      <c r="O67" s="494"/>
      <c r="P67" s="494"/>
      <c r="Q67" s="494"/>
      <c r="R67" s="494"/>
      <c r="S67" s="494"/>
      <c r="T67" s="494"/>
      <c r="U67" s="494"/>
      <c r="V67" s="494"/>
      <c r="W67" s="494"/>
      <c r="X67" s="494"/>
      <c r="Y67" s="457"/>
      <c r="Z67" s="457"/>
      <c r="AA67" s="457"/>
      <c r="AB67" s="457"/>
      <c r="AC67" s="457"/>
      <c r="AD67" s="457"/>
      <c r="AE67" s="457"/>
      <c r="AF67" s="457"/>
      <c r="AG67" s="457"/>
      <c r="AH67" s="457"/>
      <c r="AI67" s="457"/>
      <c r="AJ67" s="457"/>
      <c r="AK67" s="457"/>
      <c r="AL67" s="457"/>
      <c r="AM67" s="457"/>
      <c r="AN67" s="457"/>
      <c r="AO67" s="457"/>
      <c r="AP67" s="457"/>
      <c r="AQ67" s="457"/>
      <c r="AR67" s="457"/>
    </row>
    <row r="68" spans="1:44" ht="18" customHeight="1">
      <c r="A68" s="492"/>
      <c r="B68" s="493"/>
      <c r="C68" s="493"/>
      <c r="D68" s="493"/>
      <c r="E68" s="493"/>
      <c r="F68" s="493"/>
      <c r="G68" s="493"/>
      <c r="H68" s="493"/>
      <c r="I68" s="494"/>
      <c r="J68" s="493"/>
      <c r="K68" s="494"/>
      <c r="L68" s="494"/>
      <c r="M68" s="494"/>
      <c r="N68" s="494"/>
      <c r="O68" s="494"/>
      <c r="P68" s="494"/>
      <c r="Q68" s="494"/>
      <c r="R68" s="494"/>
      <c r="S68" s="494"/>
      <c r="T68" s="494"/>
      <c r="U68" s="494"/>
      <c r="V68" s="494"/>
      <c r="W68" s="494"/>
      <c r="X68" s="494"/>
      <c r="Y68" s="457"/>
      <c r="Z68" s="457"/>
      <c r="AA68" s="457"/>
      <c r="AB68" s="457"/>
      <c r="AC68" s="457"/>
      <c r="AD68" s="457"/>
      <c r="AE68" s="457"/>
      <c r="AF68" s="457"/>
      <c r="AG68" s="457"/>
      <c r="AH68" s="457"/>
      <c r="AI68" s="457"/>
      <c r="AJ68" s="457"/>
      <c r="AK68" s="457"/>
      <c r="AL68" s="457"/>
      <c r="AM68" s="457"/>
      <c r="AN68" s="457"/>
      <c r="AO68" s="457"/>
      <c r="AP68" s="457"/>
      <c r="AQ68" s="457"/>
      <c r="AR68" s="457"/>
    </row>
    <row r="69" spans="1:44" ht="18" customHeight="1">
      <c r="A69" s="492"/>
      <c r="B69" s="493"/>
      <c r="C69" s="493"/>
      <c r="D69" s="493"/>
      <c r="E69" s="493"/>
      <c r="F69" s="493"/>
      <c r="G69" s="493"/>
      <c r="H69" s="493"/>
      <c r="I69" s="494"/>
      <c r="J69" s="493"/>
      <c r="K69" s="494"/>
      <c r="L69" s="494"/>
      <c r="M69" s="494"/>
      <c r="N69" s="494"/>
      <c r="O69" s="494"/>
      <c r="P69" s="494"/>
      <c r="Q69" s="494"/>
      <c r="R69" s="494"/>
      <c r="S69" s="494"/>
      <c r="T69" s="494"/>
      <c r="U69" s="494"/>
      <c r="V69" s="494"/>
      <c r="W69" s="494"/>
      <c r="X69" s="494"/>
      <c r="Y69" s="457"/>
      <c r="Z69" s="457"/>
      <c r="AA69" s="457"/>
      <c r="AB69" s="457"/>
      <c r="AC69" s="457"/>
      <c r="AD69" s="457"/>
      <c r="AE69" s="457"/>
      <c r="AF69" s="457"/>
      <c r="AG69" s="457"/>
      <c r="AH69" s="457"/>
      <c r="AI69" s="457"/>
      <c r="AJ69" s="457"/>
      <c r="AK69" s="457"/>
      <c r="AL69" s="457"/>
      <c r="AM69" s="457"/>
      <c r="AN69" s="457"/>
      <c r="AO69" s="457"/>
      <c r="AP69" s="457"/>
      <c r="AQ69" s="457"/>
      <c r="AR69" s="457"/>
    </row>
    <row r="70" spans="1:44" ht="18" customHeight="1">
      <c r="A70" s="492"/>
      <c r="B70" s="493"/>
      <c r="C70" s="493"/>
      <c r="D70" s="493"/>
      <c r="E70" s="493"/>
      <c r="F70" s="493"/>
      <c r="G70" s="493"/>
      <c r="H70" s="493"/>
      <c r="I70" s="494"/>
      <c r="J70" s="493"/>
      <c r="K70" s="494"/>
      <c r="L70" s="494"/>
      <c r="M70" s="494"/>
      <c r="N70" s="494"/>
      <c r="O70" s="494"/>
      <c r="P70" s="494"/>
      <c r="Q70" s="494"/>
      <c r="R70" s="494"/>
      <c r="S70" s="494"/>
      <c r="T70" s="494"/>
      <c r="U70" s="494"/>
      <c r="V70" s="494"/>
      <c r="W70" s="494"/>
      <c r="X70" s="494"/>
      <c r="Y70" s="457"/>
      <c r="Z70" s="457"/>
      <c r="AA70" s="457"/>
      <c r="AB70" s="457"/>
      <c r="AC70" s="457"/>
      <c r="AD70" s="457"/>
      <c r="AE70" s="457"/>
      <c r="AF70" s="457"/>
      <c r="AG70" s="457"/>
      <c r="AH70" s="457"/>
      <c r="AI70" s="457"/>
      <c r="AJ70" s="457"/>
      <c r="AK70" s="457"/>
      <c r="AL70" s="457"/>
      <c r="AM70" s="457"/>
      <c r="AN70" s="457"/>
      <c r="AO70" s="457"/>
      <c r="AP70" s="457"/>
      <c r="AQ70" s="457"/>
      <c r="AR70" s="457"/>
    </row>
    <row r="71" spans="1:44" ht="18" customHeight="1">
      <c r="A71" s="492"/>
      <c r="B71" s="493"/>
      <c r="C71" s="493"/>
      <c r="D71" s="493"/>
      <c r="E71" s="493"/>
      <c r="F71" s="493"/>
      <c r="G71" s="493"/>
      <c r="H71" s="493"/>
      <c r="I71" s="494"/>
      <c r="J71" s="493"/>
      <c r="K71" s="494"/>
      <c r="L71" s="494"/>
      <c r="M71" s="494"/>
      <c r="N71" s="494"/>
      <c r="O71" s="494"/>
      <c r="P71" s="494"/>
      <c r="Q71" s="494"/>
      <c r="R71" s="494"/>
      <c r="S71" s="494"/>
      <c r="T71" s="494"/>
      <c r="U71" s="494"/>
      <c r="V71" s="494"/>
      <c r="W71" s="494"/>
      <c r="X71" s="494"/>
      <c r="Y71" s="457"/>
      <c r="Z71" s="457"/>
      <c r="AA71" s="457"/>
      <c r="AB71" s="457"/>
      <c r="AC71" s="457"/>
      <c r="AD71" s="457"/>
      <c r="AE71" s="457"/>
      <c r="AF71" s="457"/>
      <c r="AG71" s="457"/>
      <c r="AH71" s="457"/>
      <c r="AI71" s="457"/>
      <c r="AJ71" s="457"/>
      <c r="AK71" s="457"/>
      <c r="AL71" s="457"/>
      <c r="AM71" s="457"/>
      <c r="AN71" s="457"/>
      <c r="AO71" s="457"/>
      <c r="AP71" s="457"/>
      <c r="AQ71" s="457"/>
      <c r="AR71" s="457"/>
    </row>
    <row r="72" spans="1:44" ht="18" customHeight="1">
      <c r="A72" s="492"/>
      <c r="B72" s="493"/>
      <c r="C72" s="493"/>
      <c r="D72" s="493"/>
      <c r="E72" s="493"/>
      <c r="F72" s="493"/>
      <c r="G72" s="493"/>
      <c r="H72" s="493"/>
      <c r="I72" s="494"/>
      <c r="J72" s="493"/>
      <c r="K72" s="494"/>
      <c r="L72" s="494"/>
      <c r="M72" s="494"/>
      <c r="N72" s="494"/>
      <c r="O72" s="494"/>
      <c r="P72" s="494"/>
      <c r="Q72" s="494"/>
      <c r="R72" s="494"/>
      <c r="S72" s="494"/>
      <c r="T72" s="494"/>
      <c r="U72" s="494"/>
      <c r="V72" s="494"/>
      <c r="W72" s="494"/>
      <c r="X72" s="494"/>
      <c r="Y72" s="457"/>
      <c r="Z72" s="457"/>
      <c r="AA72" s="457"/>
      <c r="AB72" s="457"/>
      <c r="AC72" s="457"/>
      <c r="AD72" s="457"/>
      <c r="AE72" s="457"/>
      <c r="AF72" s="457"/>
      <c r="AG72" s="457"/>
      <c r="AH72" s="457"/>
      <c r="AI72" s="457"/>
      <c r="AJ72" s="457"/>
      <c r="AK72" s="457"/>
      <c r="AL72" s="457"/>
      <c r="AM72" s="457"/>
      <c r="AN72" s="457"/>
      <c r="AO72" s="457"/>
      <c r="AP72" s="457"/>
      <c r="AQ72" s="457"/>
      <c r="AR72" s="457"/>
    </row>
    <row r="73" spans="1:44" ht="18" customHeight="1">
      <c r="A73" s="492"/>
      <c r="B73" s="493"/>
      <c r="C73" s="493"/>
      <c r="D73" s="493"/>
      <c r="E73" s="493"/>
      <c r="F73" s="493"/>
      <c r="G73" s="493"/>
      <c r="H73" s="493"/>
      <c r="I73" s="494"/>
      <c r="J73" s="493"/>
      <c r="K73" s="494"/>
      <c r="L73" s="494"/>
      <c r="M73" s="494"/>
      <c r="N73" s="494"/>
      <c r="O73" s="494"/>
      <c r="P73" s="494"/>
      <c r="Q73" s="494"/>
      <c r="R73" s="494"/>
      <c r="S73" s="494"/>
      <c r="T73" s="494"/>
      <c r="U73" s="494"/>
      <c r="V73" s="494"/>
      <c r="W73" s="494"/>
      <c r="X73" s="494"/>
      <c r="Y73" s="457"/>
      <c r="Z73" s="457"/>
      <c r="AA73" s="457"/>
      <c r="AB73" s="457"/>
      <c r="AC73" s="457"/>
      <c r="AD73" s="457"/>
      <c r="AE73" s="457"/>
      <c r="AF73" s="457"/>
      <c r="AG73" s="457"/>
      <c r="AH73" s="457"/>
      <c r="AI73" s="457"/>
      <c r="AJ73" s="457"/>
      <c r="AK73" s="457"/>
      <c r="AL73" s="457"/>
      <c r="AM73" s="457"/>
      <c r="AN73" s="457"/>
      <c r="AO73" s="457"/>
      <c r="AP73" s="457"/>
      <c r="AQ73" s="457"/>
      <c r="AR73" s="457"/>
    </row>
    <row r="74" spans="1:44" ht="18" customHeight="1">
      <c r="A74" s="492"/>
      <c r="B74" s="493"/>
      <c r="C74" s="493"/>
      <c r="D74" s="493"/>
      <c r="E74" s="493"/>
      <c r="F74" s="493"/>
      <c r="G74" s="493"/>
      <c r="H74" s="493"/>
      <c r="I74" s="494"/>
      <c r="J74" s="493"/>
      <c r="K74" s="494"/>
      <c r="L74" s="494"/>
      <c r="M74" s="494"/>
      <c r="N74" s="494"/>
      <c r="O74" s="494"/>
      <c r="P74" s="494"/>
      <c r="Q74" s="494"/>
      <c r="R74" s="494"/>
      <c r="S74" s="494"/>
      <c r="T74" s="494"/>
      <c r="U74" s="494"/>
      <c r="V74" s="494"/>
      <c r="W74" s="494"/>
      <c r="X74" s="494"/>
      <c r="Y74" s="457"/>
      <c r="Z74" s="457"/>
      <c r="AA74" s="457"/>
      <c r="AB74" s="457"/>
      <c r="AC74" s="457"/>
      <c r="AD74" s="457"/>
      <c r="AE74" s="457"/>
      <c r="AF74" s="457"/>
      <c r="AG74" s="457"/>
      <c r="AH74" s="457"/>
      <c r="AI74" s="457"/>
      <c r="AJ74" s="457"/>
      <c r="AK74" s="457"/>
      <c r="AL74" s="457"/>
      <c r="AM74" s="457"/>
      <c r="AN74" s="457"/>
      <c r="AO74" s="457"/>
      <c r="AP74" s="457"/>
      <c r="AQ74" s="457"/>
      <c r="AR74" s="457"/>
    </row>
    <row r="75" spans="1:44" ht="18" customHeight="1">
      <c r="A75" s="492"/>
      <c r="B75" s="493"/>
      <c r="C75" s="493"/>
      <c r="D75" s="493"/>
      <c r="E75" s="493"/>
      <c r="F75" s="493"/>
      <c r="G75" s="493"/>
      <c r="H75" s="493"/>
      <c r="I75" s="494"/>
      <c r="J75" s="493"/>
      <c r="K75" s="494"/>
      <c r="L75" s="494"/>
      <c r="M75" s="494"/>
      <c r="N75" s="494"/>
      <c r="O75" s="494"/>
      <c r="P75" s="494"/>
      <c r="Q75" s="494"/>
      <c r="R75" s="494"/>
      <c r="S75" s="494"/>
      <c r="T75" s="494"/>
      <c r="U75" s="494"/>
      <c r="V75" s="494"/>
      <c r="W75" s="494"/>
      <c r="X75" s="494"/>
      <c r="Y75" s="457"/>
      <c r="Z75" s="457"/>
      <c r="AA75" s="457"/>
      <c r="AB75" s="457"/>
      <c r="AC75" s="457"/>
      <c r="AD75" s="457"/>
      <c r="AE75" s="457"/>
      <c r="AF75" s="457"/>
      <c r="AG75" s="457"/>
      <c r="AH75" s="457"/>
      <c r="AI75" s="457"/>
      <c r="AJ75" s="457"/>
      <c r="AK75" s="457"/>
      <c r="AL75" s="457"/>
      <c r="AM75" s="457"/>
      <c r="AN75" s="457"/>
      <c r="AO75" s="457"/>
      <c r="AP75" s="457"/>
      <c r="AQ75" s="457"/>
      <c r="AR75" s="457"/>
    </row>
    <row r="76" spans="1:44" ht="18" customHeight="1">
      <c r="A76" s="492"/>
      <c r="B76" s="493"/>
      <c r="C76" s="493"/>
      <c r="D76" s="493"/>
      <c r="E76" s="493"/>
      <c r="F76" s="493"/>
      <c r="G76" s="493"/>
      <c r="H76" s="493"/>
      <c r="I76" s="494"/>
      <c r="J76" s="493"/>
      <c r="K76" s="494"/>
      <c r="L76" s="494"/>
      <c r="M76" s="494"/>
      <c r="N76" s="494"/>
      <c r="O76" s="494"/>
      <c r="P76" s="494"/>
      <c r="Q76" s="494"/>
      <c r="R76" s="494"/>
      <c r="S76" s="494"/>
      <c r="T76" s="494"/>
      <c r="U76" s="494"/>
      <c r="V76" s="494"/>
      <c r="W76" s="494"/>
      <c r="X76" s="494"/>
      <c r="Y76" s="457"/>
      <c r="Z76" s="457"/>
      <c r="AA76" s="457"/>
      <c r="AB76" s="457"/>
      <c r="AC76" s="457"/>
      <c r="AD76" s="457"/>
      <c r="AE76" s="457"/>
      <c r="AF76" s="457"/>
      <c r="AG76" s="457"/>
      <c r="AH76" s="457"/>
      <c r="AI76" s="457"/>
      <c r="AJ76" s="457"/>
      <c r="AK76" s="457"/>
      <c r="AL76" s="457"/>
      <c r="AM76" s="457"/>
      <c r="AN76" s="457"/>
      <c r="AO76" s="457"/>
      <c r="AP76" s="457"/>
      <c r="AQ76" s="457"/>
      <c r="AR76" s="457"/>
    </row>
    <row r="77" spans="1:44" ht="18" customHeight="1">
      <c r="A77" s="492"/>
      <c r="B77" s="493"/>
      <c r="C77" s="493"/>
      <c r="D77" s="493"/>
      <c r="E77" s="493"/>
      <c r="F77" s="493"/>
      <c r="G77" s="493"/>
      <c r="H77" s="493"/>
      <c r="I77" s="494"/>
      <c r="J77" s="493"/>
      <c r="K77" s="494"/>
      <c r="L77" s="494"/>
      <c r="M77" s="494"/>
      <c r="N77" s="494"/>
      <c r="O77" s="494"/>
      <c r="P77" s="494"/>
      <c r="Q77" s="494"/>
      <c r="R77" s="494"/>
      <c r="S77" s="494"/>
      <c r="T77" s="494"/>
      <c r="U77" s="494"/>
      <c r="V77" s="494"/>
      <c r="W77" s="494"/>
      <c r="X77" s="494"/>
      <c r="Y77" s="457"/>
      <c r="Z77" s="457"/>
      <c r="AA77" s="457"/>
      <c r="AB77" s="457"/>
      <c r="AC77" s="457"/>
      <c r="AD77" s="457"/>
      <c r="AE77" s="457"/>
      <c r="AF77" s="457"/>
      <c r="AG77" s="457"/>
      <c r="AH77" s="457"/>
      <c r="AI77" s="457"/>
      <c r="AJ77" s="457"/>
      <c r="AK77" s="457"/>
      <c r="AL77" s="457"/>
      <c r="AM77" s="457"/>
      <c r="AN77" s="457"/>
      <c r="AO77" s="457"/>
      <c r="AP77" s="457"/>
      <c r="AQ77" s="457"/>
      <c r="AR77" s="457"/>
    </row>
    <row r="78" spans="1:44" ht="18" customHeight="1">
      <c r="A78" s="492"/>
      <c r="B78" s="493"/>
      <c r="C78" s="493"/>
      <c r="D78" s="493"/>
      <c r="E78" s="493"/>
      <c r="F78" s="493"/>
      <c r="G78" s="493"/>
      <c r="H78" s="493"/>
      <c r="I78" s="494"/>
      <c r="J78" s="493"/>
      <c r="K78" s="494"/>
      <c r="L78" s="494"/>
      <c r="M78" s="494"/>
      <c r="N78" s="494"/>
      <c r="O78" s="494"/>
      <c r="P78" s="494"/>
      <c r="Q78" s="494"/>
      <c r="R78" s="494"/>
      <c r="S78" s="494"/>
      <c r="T78" s="494"/>
      <c r="U78" s="494"/>
      <c r="V78" s="494"/>
      <c r="W78" s="494"/>
      <c r="X78" s="494"/>
      <c r="Y78" s="457"/>
      <c r="Z78" s="457"/>
      <c r="AA78" s="457"/>
      <c r="AB78" s="457"/>
      <c r="AC78" s="457"/>
      <c r="AD78" s="457"/>
      <c r="AE78" s="457"/>
      <c r="AF78" s="457"/>
      <c r="AG78" s="457"/>
      <c r="AH78" s="457"/>
      <c r="AI78" s="457"/>
      <c r="AJ78" s="457"/>
      <c r="AK78" s="457"/>
      <c r="AL78" s="457"/>
      <c r="AM78" s="457"/>
      <c r="AN78" s="457"/>
      <c r="AO78" s="457"/>
      <c r="AP78" s="457"/>
      <c r="AQ78" s="457"/>
      <c r="AR78" s="457"/>
    </row>
    <row r="79" spans="1:44" ht="18" customHeight="1">
      <c r="A79" s="492"/>
      <c r="B79" s="493"/>
      <c r="C79" s="493"/>
      <c r="D79" s="493"/>
      <c r="E79" s="493"/>
      <c r="F79" s="493"/>
      <c r="G79" s="493"/>
      <c r="H79" s="493"/>
      <c r="I79" s="494"/>
      <c r="J79" s="493"/>
      <c r="K79" s="494"/>
      <c r="L79" s="494"/>
      <c r="M79" s="494"/>
      <c r="N79" s="494"/>
      <c r="O79" s="494"/>
      <c r="P79" s="494"/>
      <c r="Q79" s="494"/>
      <c r="R79" s="494"/>
      <c r="S79" s="494"/>
      <c r="T79" s="494"/>
      <c r="U79" s="494"/>
      <c r="V79" s="494"/>
      <c r="W79" s="494"/>
      <c r="X79" s="494"/>
      <c r="Y79" s="457"/>
      <c r="Z79" s="457"/>
      <c r="AA79" s="457"/>
      <c r="AB79" s="457"/>
      <c r="AC79" s="457"/>
      <c r="AD79" s="457"/>
      <c r="AE79" s="457"/>
      <c r="AF79" s="457"/>
      <c r="AG79" s="457"/>
      <c r="AH79" s="457"/>
      <c r="AI79" s="457"/>
      <c r="AJ79" s="457"/>
      <c r="AK79" s="457"/>
      <c r="AL79" s="457"/>
      <c r="AM79" s="457"/>
      <c r="AN79" s="457"/>
      <c r="AO79" s="457"/>
      <c r="AP79" s="457"/>
      <c r="AQ79" s="457"/>
      <c r="AR79" s="457"/>
    </row>
    <row r="80" spans="1:44" ht="18" customHeight="1">
      <c r="A80" s="492"/>
      <c r="B80" s="493"/>
      <c r="C80" s="493"/>
      <c r="D80" s="493"/>
      <c r="E80" s="493"/>
      <c r="F80" s="493"/>
      <c r="G80" s="493"/>
      <c r="H80" s="493"/>
      <c r="I80" s="494"/>
      <c r="J80" s="493"/>
      <c r="K80" s="494"/>
      <c r="L80" s="494"/>
      <c r="M80" s="494"/>
      <c r="N80" s="494"/>
      <c r="O80" s="494"/>
      <c r="P80" s="494"/>
      <c r="Q80" s="494"/>
      <c r="R80" s="494"/>
      <c r="S80" s="494"/>
      <c r="T80" s="494"/>
      <c r="U80" s="494"/>
      <c r="V80" s="494"/>
      <c r="W80" s="494"/>
      <c r="X80" s="494"/>
      <c r="Y80" s="457"/>
      <c r="Z80" s="457"/>
      <c r="AA80" s="457"/>
      <c r="AB80" s="457"/>
      <c r="AC80" s="457"/>
      <c r="AD80" s="457"/>
      <c r="AE80" s="457"/>
      <c r="AF80" s="457"/>
      <c r="AG80" s="457"/>
      <c r="AH80" s="457"/>
      <c r="AI80" s="457"/>
      <c r="AJ80" s="457"/>
      <c r="AK80" s="457"/>
      <c r="AL80" s="457"/>
      <c r="AM80" s="457"/>
      <c r="AN80" s="457"/>
      <c r="AO80" s="457"/>
      <c r="AP80" s="457"/>
      <c r="AQ80" s="457"/>
      <c r="AR80" s="457"/>
    </row>
    <row r="81" spans="1:44" ht="18" customHeight="1">
      <c r="A81" s="492"/>
      <c r="B81" s="493"/>
      <c r="C81" s="493"/>
      <c r="D81" s="493"/>
      <c r="E81" s="493"/>
      <c r="F81" s="493"/>
      <c r="G81" s="493"/>
      <c r="H81" s="493"/>
      <c r="I81" s="494"/>
      <c r="J81" s="493"/>
      <c r="K81" s="494"/>
      <c r="L81" s="494"/>
      <c r="M81" s="494"/>
      <c r="N81" s="494"/>
      <c r="O81" s="494"/>
      <c r="P81" s="494"/>
      <c r="Q81" s="494"/>
      <c r="R81" s="494"/>
      <c r="S81" s="494"/>
      <c r="T81" s="494"/>
      <c r="U81" s="494"/>
      <c r="V81" s="494"/>
      <c r="W81" s="494"/>
      <c r="X81" s="494"/>
      <c r="Y81" s="457"/>
      <c r="Z81" s="457"/>
      <c r="AA81" s="457"/>
      <c r="AB81" s="457"/>
      <c r="AC81" s="457"/>
      <c r="AD81" s="457"/>
      <c r="AE81" s="457"/>
      <c r="AF81" s="457"/>
      <c r="AG81" s="457"/>
      <c r="AH81" s="457"/>
      <c r="AI81" s="457"/>
      <c r="AJ81" s="457"/>
      <c r="AK81" s="457"/>
      <c r="AL81" s="457"/>
      <c r="AM81" s="457"/>
      <c r="AN81" s="457"/>
      <c r="AO81" s="457"/>
      <c r="AP81" s="457"/>
      <c r="AQ81" s="457"/>
      <c r="AR81" s="457"/>
    </row>
    <row r="82" spans="1:44" ht="18" customHeight="1">
      <c r="A82" s="492"/>
      <c r="B82" s="493"/>
      <c r="C82" s="493"/>
      <c r="D82" s="493"/>
      <c r="E82" s="493"/>
      <c r="F82" s="493"/>
      <c r="G82" s="493"/>
      <c r="H82" s="493"/>
      <c r="I82" s="494"/>
      <c r="J82" s="493"/>
      <c r="K82" s="494"/>
      <c r="L82" s="494"/>
      <c r="M82" s="494"/>
      <c r="N82" s="494"/>
      <c r="O82" s="494"/>
      <c r="P82" s="494"/>
      <c r="Q82" s="494"/>
      <c r="R82" s="494"/>
      <c r="S82" s="494"/>
      <c r="T82" s="494"/>
      <c r="U82" s="494"/>
      <c r="V82" s="494"/>
      <c r="W82" s="494"/>
      <c r="X82" s="494"/>
      <c r="Y82" s="457"/>
      <c r="Z82" s="457"/>
      <c r="AA82" s="457"/>
      <c r="AB82" s="457"/>
      <c r="AC82" s="457"/>
      <c r="AD82" s="457"/>
      <c r="AE82" s="457"/>
      <c r="AF82" s="457"/>
      <c r="AG82" s="457"/>
      <c r="AH82" s="457"/>
      <c r="AI82" s="457"/>
      <c r="AJ82" s="457"/>
      <c r="AK82" s="457"/>
      <c r="AL82" s="457"/>
      <c r="AM82" s="457"/>
      <c r="AN82" s="457"/>
      <c r="AO82" s="457"/>
      <c r="AP82" s="457"/>
      <c r="AQ82" s="457"/>
      <c r="AR82" s="457"/>
    </row>
    <row r="83" spans="1:44" ht="18" customHeight="1">
      <c r="A83" s="492"/>
      <c r="B83" s="493"/>
      <c r="C83" s="493"/>
      <c r="D83" s="493"/>
      <c r="E83" s="493"/>
      <c r="F83" s="493"/>
      <c r="G83" s="493"/>
      <c r="H83" s="493"/>
      <c r="I83" s="494"/>
      <c r="J83" s="493"/>
      <c r="K83" s="494"/>
      <c r="L83" s="494"/>
      <c r="M83" s="494"/>
      <c r="N83" s="494"/>
      <c r="O83" s="494"/>
      <c r="P83" s="494"/>
      <c r="Q83" s="494"/>
      <c r="R83" s="494"/>
      <c r="S83" s="494"/>
      <c r="T83" s="494"/>
      <c r="U83" s="494"/>
      <c r="V83" s="494"/>
      <c r="W83" s="494"/>
      <c r="X83" s="494"/>
      <c r="Y83" s="457"/>
      <c r="Z83" s="457"/>
      <c r="AA83" s="457"/>
      <c r="AB83" s="457"/>
      <c r="AC83" s="457"/>
      <c r="AD83" s="457"/>
      <c r="AE83" s="457"/>
      <c r="AF83" s="457"/>
      <c r="AG83" s="457"/>
      <c r="AH83" s="457"/>
      <c r="AI83" s="457"/>
      <c r="AJ83" s="457"/>
      <c r="AK83" s="457"/>
      <c r="AL83" s="457"/>
      <c r="AM83" s="457"/>
      <c r="AN83" s="457"/>
      <c r="AO83" s="457"/>
      <c r="AP83" s="457"/>
      <c r="AQ83" s="457"/>
      <c r="AR83" s="457"/>
    </row>
    <row r="84" spans="1:44" ht="18" customHeight="1">
      <c r="A84" s="492"/>
      <c r="B84" s="493"/>
      <c r="C84" s="493"/>
      <c r="D84" s="493"/>
      <c r="E84" s="493"/>
      <c r="F84" s="493"/>
      <c r="G84" s="493"/>
      <c r="H84" s="493"/>
      <c r="I84" s="494"/>
      <c r="J84" s="493"/>
      <c r="K84" s="494"/>
      <c r="L84" s="494"/>
      <c r="M84" s="494"/>
      <c r="N84" s="494"/>
      <c r="O84" s="494"/>
      <c r="P84" s="494"/>
      <c r="Q84" s="494"/>
      <c r="R84" s="494"/>
      <c r="S84" s="494"/>
      <c r="T84" s="494"/>
      <c r="U84" s="494"/>
      <c r="V84" s="494"/>
      <c r="W84" s="494"/>
      <c r="X84" s="494"/>
      <c r="Y84" s="457"/>
      <c r="Z84" s="457"/>
      <c r="AA84" s="457"/>
      <c r="AB84" s="457"/>
      <c r="AC84" s="457"/>
      <c r="AD84" s="457"/>
      <c r="AE84" s="457"/>
      <c r="AF84" s="457"/>
      <c r="AG84" s="457"/>
      <c r="AH84" s="457"/>
      <c r="AI84" s="457"/>
      <c r="AJ84" s="457"/>
      <c r="AK84" s="457"/>
      <c r="AL84" s="457"/>
      <c r="AM84" s="457"/>
      <c r="AN84" s="457"/>
      <c r="AO84" s="457"/>
      <c r="AP84" s="457"/>
      <c r="AQ84" s="457"/>
      <c r="AR84" s="457"/>
    </row>
    <row r="85" spans="1:44" ht="18" customHeight="1">
      <c r="A85" s="492"/>
      <c r="B85" s="493"/>
      <c r="C85" s="493"/>
      <c r="D85" s="493"/>
      <c r="E85" s="493"/>
      <c r="F85" s="493"/>
      <c r="G85" s="493"/>
      <c r="H85" s="493"/>
      <c r="I85" s="494"/>
      <c r="J85" s="493"/>
      <c r="K85" s="494"/>
      <c r="L85" s="494"/>
      <c r="M85" s="494"/>
      <c r="N85" s="494"/>
      <c r="O85" s="494"/>
      <c r="P85" s="494"/>
      <c r="Q85" s="494"/>
      <c r="R85" s="494"/>
      <c r="S85" s="494"/>
      <c r="T85" s="494"/>
      <c r="U85" s="494"/>
      <c r="V85" s="494"/>
      <c r="W85" s="494"/>
      <c r="X85" s="494"/>
      <c r="Y85" s="457"/>
      <c r="Z85" s="457"/>
      <c r="AA85" s="457"/>
      <c r="AB85" s="457"/>
      <c r="AC85" s="457"/>
      <c r="AD85" s="457"/>
      <c r="AE85" s="457"/>
      <c r="AF85" s="457"/>
      <c r="AG85" s="457"/>
      <c r="AH85" s="457"/>
      <c r="AI85" s="457"/>
      <c r="AJ85" s="457"/>
      <c r="AK85" s="457"/>
      <c r="AL85" s="457"/>
      <c r="AM85" s="457"/>
      <c r="AN85" s="457"/>
      <c r="AO85" s="457"/>
      <c r="AP85" s="457"/>
      <c r="AQ85" s="457"/>
      <c r="AR85" s="457"/>
    </row>
    <row r="86" spans="1:44" ht="18" customHeight="1">
      <c r="A86" s="492"/>
      <c r="B86" s="493"/>
      <c r="C86" s="493"/>
      <c r="D86" s="493"/>
      <c r="E86" s="493"/>
      <c r="F86" s="493"/>
      <c r="G86" s="493"/>
      <c r="H86" s="493"/>
      <c r="I86" s="494"/>
      <c r="J86" s="493"/>
      <c r="K86" s="494"/>
      <c r="L86" s="494"/>
      <c r="M86" s="494"/>
      <c r="N86" s="494"/>
      <c r="O86" s="494"/>
      <c r="P86" s="494"/>
      <c r="Q86" s="494"/>
      <c r="R86" s="494"/>
      <c r="S86" s="494"/>
      <c r="T86" s="494"/>
      <c r="U86" s="494"/>
      <c r="V86" s="494"/>
      <c r="W86" s="494"/>
      <c r="X86" s="494"/>
      <c r="Y86" s="457"/>
      <c r="Z86" s="457"/>
      <c r="AA86" s="457"/>
      <c r="AB86" s="457"/>
      <c r="AC86" s="457"/>
      <c r="AD86" s="457"/>
      <c r="AE86" s="457"/>
      <c r="AF86" s="457"/>
      <c r="AG86" s="457"/>
      <c r="AH86" s="457"/>
      <c r="AI86" s="457"/>
      <c r="AJ86" s="457"/>
      <c r="AK86" s="457"/>
      <c r="AL86" s="457"/>
      <c r="AM86" s="457"/>
      <c r="AN86" s="457"/>
      <c r="AO86" s="457"/>
      <c r="AP86" s="457"/>
      <c r="AQ86" s="457"/>
      <c r="AR86" s="457"/>
    </row>
    <row r="87" spans="1:44" ht="18" customHeight="1">
      <c r="A87" s="492"/>
      <c r="B87" s="493"/>
      <c r="C87" s="493"/>
      <c r="D87" s="493"/>
      <c r="E87" s="493"/>
      <c r="F87" s="493"/>
      <c r="G87" s="493"/>
      <c r="H87" s="493"/>
      <c r="I87" s="494"/>
      <c r="J87" s="493"/>
      <c r="K87" s="494"/>
      <c r="L87" s="494"/>
      <c r="M87" s="494"/>
      <c r="N87" s="494"/>
      <c r="O87" s="494"/>
      <c r="P87" s="494"/>
      <c r="Q87" s="494"/>
      <c r="R87" s="494"/>
      <c r="S87" s="494"/>
      <c r="T87" s="494"/>
      <c r="U87" s="494"/>
      <c r="V87" s="494"/>
      <c r="W87" s="494"/>
      <c r="X87" s="494"/>
      <c r="Y87" s="457"/>
      <c r="Z87" s="457"/>
      <c r="AA87" s="457"/>
      <c r="AB87" s="457"/>
      <c r="AC87" s="457"/>
      <c r="AD87" s="457"/>
      <c r="AE87" s="457"/>
      <c r="AF87" s="457"/>
      <c r="AG87" s="457"/>
      <c r="AH87" s="457"/>
      <c r="AI87" s="457"/>
      <c r="AJ87" s="457"/>
      <c r="AK87" s="457"/>
      <c r="AL87" s="457"/>
      <c r="AM87" s="457"/>
      <c r="AN87" s="457"/>
      <c r="AO87" s="457"/>
      <c r="AP87" s="457"/>
      <c r="AQ87" s="457"/>
      <c r="AR87" s="457"/>
    </row>
    <row r="88" spans="1:44" ht="18" customHeight="1">
      <c r="A88" s="492"/>
      <c r="B88" s="493"/>
      <c r="C88" s="493"/>
      <c r="D88" s="493"/>
      <c r="E88" s="493"/>
      <c r="F88" s="493"/>
      <c r="G88" s="493"/>
      <c r="H88" s="493"/>
      <c r="I88" s="494"/>
      <c r="J88" s="493"/>
      <c r="K88" s="494"/>
      <c r="L88" s="494"/>
      <c r="M88" s="494"/>
      <c r="N88" s="494"/>
      <c r="O88" s="494"/>
      <c r="P88" s="494"/>
      <c r="Q88" s="494"/>
      <c r="R88" s="494"/>
      <c r="S88" s="494"/>
      <c r="T88" s="494"/>
      <c r="U88" s="494"/>
      <c r="V88" s="494"/>
      <c r="W88" s="494"/>
      <c r="X88" s="494"/>
      <c r="Y88" s="457"/>
      <c r="Z88" s="457"/>
      <c r="AA88" s="457"/>
      <c r="AB88" s="457"/>
      <c r="AC88" s="457"/>
      <c r="AD88" s="457"/>
      <c r="AE88" s="457"/>
      <c r="AF88" s="457"/>
      <c r="AG88" s="457"/>
      <c r="AH88" s="457"/>
      <c r="AI88" s="457"/>
      <c r="AJ88" s="457"/>
      <c r="AK88" s="457"/>
      <c r="AL88" s="457"/>
      <c r="AM88" s="457"/>
      <c r="AN88" s="457"/>
      <c r="AO88" s="457"/>
      <c r="AP88" s="457"/>
      <c r="AQ88" s="457"/>
      <c r="AR88" s="457"/>
    </row>
    <row r="89" spans="1:44" ht="18" customHeight="1">
      <c r="A89" s="492"/>
      <c r="B89" s="493"/>
      <c r="C89" s="493"/>
      <c r="D89" s="493"/>
      <c r="E89" s="493"/>
      <c r="F89" s="493"/>
      <c r="G89" s="493"/>
      <c r="H89" s="493"/>
      <c r="I89" s="494"/>
      <c r="J89" s="493"/>
      <c r="K89" s="494"/>
      <c r="L89" s="494"/>
      <c r="M89" s="494"/>
      <c r="N89" s="494"/>
      <c r="O89" s="494"/>
      <c r="P89" s="494"/>
      <c r="Q89" s="494"/>
      <c r="R89" s="494"/>
      <c r="S89" s="494"/>
      <c r="T89" s="494"/>
      <c r="U89" s="494"/>
      <c r="V89" s="494"/>
      <c r="W89" s="494"/>
      <c r="X89" s="494"/>
      <c r="Y89" s="457"/>
      <c r="Z89" s="457"/>
      <c r="AA89" s="457"/>
      <c r="AB89" s="457"/>
      <c r="AC89" s="457"/>
      <c r="AD89" s="457"/>
      <c r="AE89" s="457"/>
      <c r="AF89" s="457"/>
      <c r="AG89" s="457"/>
      <c r="AH89" s="457"/>
      <c r="AI89" s="457"/>
      <c r="AJ89" s="457"/>
      <c r="AK89" s="457"/>
      <c r="AL89" s="457"/>
      <c r="AM89" s="457"/>
      <c r="AN89" s="457"/>
      <c r="AO89" s="457"/>
      <c r="AP89" s="457"/>
      <c r="AQ89" s="457"/>
      <c r="AR89" s="457"/>
    </row>
    <row r="90" spans="1:44" ht="18" customHeight="1">
      <c r="A90" s="492"/>
      <c r="B90" s="493"/>
      <c r="C90" s="493"/>
      <c r="D90" s="493"/>
      <c r="E90" s="493"/>
      <c r="F90" s="493"/>
      <c r="G90" s="493"/>
      <c r="H90" s="493"/>
      <c r="I90" s="494"/>
      <c r="J90" s="493"/>
      <c r="K90" s="494"/>
      <c r="L90" s="494"/>
      <c r="M90" s="494"/>
      <c r="N90" s="494"/>
      <c r="O90" s="494"/>
      <c r="P90" s="494"/>
      <c r="Q90" s="494"/>
      <c r="R90" s="494"/>
      <c r="S90" s="494"/>
      <c r="T90" s="494"/>
      <c r="U90" s="494"/>
      <c r="V90" s="494"/>
      <c r="W90" s="494"/>
      <c r="X90" s="494"/>
      <c r="Y90" s="457"/>
      <c r="Z90" s="457"/>
      <c r="AA90" s="457"/>
      <c r="AB90" s="457"/>
      <c r="AC90" s="457"/>
      <c r="AD90" s="457"/>
      <c r="AE90" s="457"/>
      <c r="AF90" s="457"/>
      <c r="AG90" s="457"/>
      <c r="AH90" s="457"/>
      <c r="AI90" s="457"/>
      <c r="AJ90" s="457"/>
      <c r="AK90" s="457"/>
      <c r="AL90" s="457"/>
      <c r="AM90" s="457"/>
      <c r="AN90" s="457"/>
      <c r="AO90" s="457"/>
      <c r="AP90" s="457"/>
      <c r="AQ90" s="457"/>
      <c r="AR90" s="457"/>
    </row>
    <row r="91" spans="1:44" ht="18" customHeight="1">
      <c r="A91" s="492"/>
      <c r="B91" s="493"/>
      <c r="C91" s="493"/>
      <c r="D91" s="493"/>
      <c r="E91" s="493"/>
      <c r="F91" s="493"/>
      <c r="G91" s="493"/>
      <c r="H91" s="493"/>
      <c r="I91" s="494"/>
      <c r="J91" s="493"/>
      <c r="K91" s="494"/>
      <c r="L91" s="494"/>
      <c r="M91" s="494"/>
      <c r="N91" s="494"/>
      <c r="O91" s="494"/>
      <c r="P91" s="494"/>
      <c r="Q91" s="494"/>
      <c r="R91" s="494"/>
      <c r="S91" s="494"/>
      <c r="T91" s="494"/>
      <c r="U91" s="494"/>
      <c r="V91" s="494"/>
      <c r="W91" s="494"/>
      <c r="X91" s="494"/>
      <c r="Y91" s="457"/>
      <c r="Z91" s="457"/>
      <c r="AA91" s="457"/>
      <c r="AB91" s="457"/>
      <c r="AC91" s="457"/>
      <c r="AD91" s="457"/>
      <c r="AE91" s="457"/>
      <c r="AF91" s="457"/>
      <c r="AG91" s="457"/>
      <c r="AH91" s="457"/>
      <c r="AI91" s="457"/>
      <c r="AJ91" s="457"/>
      <c r="AK91" s="457"/>
      <c r="AL91" s="457"/>
      <c r="AM91" s="457"/>
      <c r="AN91" s="457"/>
      <c r="AO91" s="457"/>
      <c r="AP91" s="457"/>
      <c r="AQ91" s="457"/>
      <c r="AR91" s="457"/>
    </row>
    <row r="92" spans="1:44" ht="18" customHeight="1">
      <c r="A92" s="492"/>
      <c r="B92" s="493"/>
      <c r="C92" s="493"/>
      <c r="D92" s="493"/>
      <c r="E92" s="493"/>
      <c r="F92" s="493"/>
      <c r="G92" s="493"/>
      <c r="H92" s="493"/>
      <c r="I92" s="494"/>
      <c r="J92" s="493"/>
      <c r="K92" s="494"/>
      <c r="L92" s="494"/>
      <c r="M92" s="494"/>
      <c r="N92" s="494"/>
      <c r="O92" s="494"/>
      <c r="P92" s="494"/>
      <c r="Q92" s="494"/>
      <c r="R92" s="494"/>
      <c r="S92" s="494"/>
      <c r="T92" s="494"/>
      <c r="U92" s="494"/>
      <c r="V92" s="494"/>
      <c r="W92" s="494"/>
      <c r="X92" s="494"/>
      <c r="Y92" s="457"/>
      <c r="Z92" s="457"/>
      <c r="AA92" s="457"/>
      <c r="AB92" s="457"/>
      <c r="AC92" s="457"/>
      <c r="AD92" s="457"/>
      <c r="AE92" s="457"/>
      <c r="AF92" s="457"/>
      <c r="AG92" s="457"/>
      <c r="AH92" s="457"/>
      <c r="AI92" s="457"/>
      <c r="AJ92" s="457"/>
      <c r="AK92" s="457"/>
      <c r="AL92" s="457"/>
      <c r="AM92" s="457"/>
      <c r="AN92" s="457"/>
      <c r="AO92" s="457"/>
      <c r="AP92" s="457"/>
      <c r="AQ92" s="457"/>
      <c r="AR92" s="457"/>
    </row>
    <row r="93" spans="1:44" ht="18" customHeight="1">
      <c r="A93" s="492"/>
      <c r="B93" s="493"/>
      <c r="C93" s="493"/>
      <c r="D93" s="493"/>
      <c r="E93" s="493"/>
      <c r="F93" s="493"/>
      <c r="G93" s="493"/>
      <c r="H93" s="493"/>
      <c r="I93" s="494"/>
      <c r="J93" s="493"/>
      <c r="K93" s="494"/>
      <c r="L93" s="494"/>
      <c r="M93" s="494"/>
      <c r="N93" s="494"/>
      <c r="O93" s="494"/>
      <c r="P93" s="494"/>
      <c r="Q93" s="494"/>
      <c r="R93" s="494"/>
      <c r="S93" s="494"/>
      <c r="T93" s="494"/>
      <c r="U93" s="494"/>
      <c r="V93" s="494"/>
      <c r="W93" s="494"/>
      <c r="X93" s="494"/>
      <c r="Y93" s="457"/>
      <c r="Z93" s="457"/>
      <c r="AA93" s="457"/>
      <c r="AB93" s="457"/>
      <c r="AC93" s="457"/>
      <c r="AD93" s="457"/>
      <c r="AE93" s="457"/>
      <c r="AF93" s="457"/>
      <c r="AG93" s="457"/>
      <c r="AH93" s="457"/>
      <c r="AI93" s="457"/>
      <c r="AJ93" s="457"/>
      <c r="AK93" s="457"/>
      <c r="AL93" s="457"/>
      <c r="AM93" s="457"/>
      <c r="AN93" s="457"/>
      <c r="AO93" s="457"/>
      <c r="AP93" s="457"/>
      <c r="AQ93" s="457"/>
      <c r="AR93" s="457"/>
    </row>
    <row r="94" spans="1:44" ht="18" customHeight="1">
      <c r="A94" s="492"/>
      <c r="B94" s="493"/>
      <c r="C94" s="493"/>
      <c r="D94" s="493"/>
      <c r="E94" s="493"/>
      <c r="F94" s="493"/>
      <c r="G94" s="493"/>
      <c r="H94" s="493"/>
      <c r="I94" s="494"/>
      <c r="J94" s="493"/>
      <c r="K94" s="494"/>
      <c r="L94" s="494"/>
      <c r="M94" s="494"/>
      <c r="N94" s="494"/>
      <c r="O94" s="494"/>
      <c r="P94" s="494"/>
      <c r="Q94" s="494"/>
      <c r="R94" s="494"/>
      <c r="S94" s="494"/>
      <c r="T94" s="494"/>
      <c r="U94" s="494"/>
      <c r="V94" s="494"/>
      <c r="W94" s="494"/>
      <c r="X94" s="494"/>
      <c r="Y94" s="457"/>
      <c r="Z94" s="457"/>
      <c r="AA94" s="457"/>
      <c r="AB94" s="457"/>
      <c r="AC94" s="457"/>
      <c r="AD94" s="457"/>
      <c r="AE94" s="457"/>
      <c r="AF94" s="457"/>
      <c r="AG94" s="457"/>
      <c r="AH94" s="457"/>
      <c r="AI94" s="457"/>
      <c r="AJ94" s="457"/>
      <c r="AK94" s="457"/>
      <c r="AL94" s="457"/>
      <c r="AM94" s="457"/>
      <c r="AN94" s="457"/>
      <c r="AO94" s="457"/>
      <c r="AP94" s="457"/>
      <c r="AQ94" s="457"/>
      <c r="AR94" s="457"/>
    </row>
    <row r="95" spans="1:44" ht="18" customHeight="1">
      <c r="A95" s="492"/>
      <c r="B95" s="493"/>
      <c r="C95" s="493"/>
      <c r="D95" s="493"/>
      <c r="E95" s="493"/>
      <c r="F95" s="493"/>
      <c r="G95" s="493"/>
      <c r="H95" s="493"/>
      <c r="I95" s="494"/>
      <c r="J95" s="493"/>
      <c r="K95" s="494"/>
      <c r="L95" s="494"/>
      <c r="M95" s="494"/>
      <c r="N95" s="494"/>
      <c r="O95" s="494"/>
      <c r="P95" s="494"/>
      <c r="Q95" s="494"/>
      <c r="R95" s="494"/>
      <c r="S95" s="494"/>
      <c r="T95" s="494"/>
      <c r="U95" s="494"/>
      <c r="V95" s="494"/>
      <c r="W95" s="494"/>
      <c r="X95" s="494"/>
      <c r="Y95" s="457"/>
      <c r="Z95" s="457"/>
      <c r="AA95" s="457"/>
      <c r="AB95" s="457"/>
      <c r="AC95" s="457"/>
      <c r="AD95" s="457"/>
      <c r="AE95" s="457"/>
      <c r="AF95" s="457"/>
      <c r="AG95" s="457"/>
      <c r="AH95" s="457"/>
      <c r="AI95" s="457"/>
      <c r="AJ95" s="457"/>
      <c r="AK95" s="457"/>
      <c r="AL95" s="457"/>
      <c r="AM95" s="457"/>
      <c r="AN95" s="457"/>
      <c r="AO95" s="457"/>
      <c r="AP95" s="457"/>
      <c r="AQ95" s="457"/>
      <c r="AR95" s="457"/>
    </row>
    <row r="96" spans="1:44" ht="18" customHeight="1">
      <c r="A96" s="492"/>
      <c r="B96" s="493"/>
      <c r="C96" s="493"/>
      <c r="D96" s="493"/>
      <c r="E96" s="493"/>
      <c r="F96" s="493"/>
      <c r="G96" s="493"/>
      <c r="H96" s="493"/>
      <c r="I96" s="494"/>
      <c r="J96" s="493"/>
      <c r="K96" s="494"/>
      <c r="L96" s="494"/>
      <c r="M96" s="494"/>
      <c r="N96" s="494"/>
      <c r="O96" s="494"/>
      <c r="P96" s="494"/>
      <c r="Q96" s="494"/>
      <c r="R96" s="494"/>
      <c r="S96" s="494"/>
      <c r="T96" s="494"/>
      <c r="U96" s="494"/>
      <c r="V96" s="494"/>
      <c r="W96" s="494"/>
      <c r="X96" s="494"/>
      <c r="Y96" s="457"/>
      <c r="Z96" s="457"/>
      <c r="AA96" s="457"/>
      <c r="AB96" s="457"/>
      <c r="AC96" s="457"/>
      <c r="AD96" s="457"/>
      <c r="AE96" s="457"/>
      <c r="AF96" s="457"/>
      <c r="AG96" s="457"/>
      <c r="AH96" s="457"/>
      <c r="AI96" s="457"/>
      <c r="AJ96" s="457"/>
      <c r="AK96" s="457"/>
      <c r="AL96" s="457"/>
      <c r="AM96" s="457"/>
      <c r="AN96" s="457"/>
      <c r="AO96" s="457"/>
      <c r="AP96" s="457"/>
      <c r="AQ96" s="457"/>
      <c r="AR96" s="457"/>
    </row>
    <row r="97" spans="1:44" ht="18" customHeight="1">
      <c r="A97" s="492"/>
      <c r="B97" s="493"/>
      <c r="C97" s="493"/>
      <c r="D97" s="493"/>
      <c r="E97" s="493"/>
      <c r="F97" s="493"/>
      <c r="G97" s="493"/>
      <c r="H97" s="493"/>
      <c r="I97" s="494"/>
      <c r="J97" s="493"/>
      <c r="K97" s="494"/>
      <c r="L97" s="494"/>
      <c r="M97" s="494"/>
      <c r="N97" s="494"/>
      <c r="O97" s="494"/>
      <c r="P97" s="494"/>
      <c r="Q97" s="494"/>
      <c r="R97" s="494"/>
      <c r="S97" s="494"/>
      <c r="T97" s="494"/>
      <c r="U97" s="494"/>
      <c r="V97" s="494"/>
      <c r="W97" s="494"/>
      <c r="X97" s="494"/>
      <c r="Y97" s="457"/>
      <c r="Z97" s="457"/>
      <c r="AA97" s="457"/>
      <c r="AB97" s="457"/>
      <c r="AC97" s="457"/>
      <c r="AD97" s="457"/>
      <c r="AE97" s="457"/>
      <c r="AF97" s="457"/>
      <c r="AG97" s="457"/>
      <c r="AH97" s="457"/>
      <c r="AI97" s="457"/>
      <c r="AJ97" s="457"/>
      <c r="AK97" s="457"/>
      <c r="AL97" s="457"/>
      <c r="AM97" s="457"/>
      <c r="AN97" s="457"/>
      <c r="AO97" s="457"/>
      <c r="AP97" s="457"/>
      <c r="AQ97" s="457"/>
      <c r="AR97" s="457"/>
    </row>
    <row r="98" spans="1:44" ht="18" customHeight="1">
      <c r="A98" s="492"/>
      <c r="B98" s="493"/>
      <c r="C98" s="493"/>
      <c r="D98" s="493"/>
      <c r="E98" s="493"/>
      <c r="F98" s="493"/>
      <c r="G98" s="493"/>
      <c r="H98" s="493"/>
      <c r="I98" s="494"/>
      <c r="J98" s="493"/>
      <c r="K98" s="494"/>
      <c r="L98" s="494"/>
      <c r="M98" s="494"/>
      <c r="N98" s="494"/>
      <c r="O98" s="494"/>
      <c r="P98" s="494"/>
      <c r="Q98" s="494"/>
      <c r="R98" s="494"/>
      <c r="S98" s="494"/>
      <c r="T98" s="494"/>
      <c r="U98" s="494"/>
      <c r="V98" s="494"/>
      <c r="W98" s="494"/>
      <c r="X98" s="494"/>
      <c r="Y98" s="457"/>
      <c r="Z98" s="457"/>
      <c r="AA98" s="457"/>
      <c r="AB98" s="457"/>
      <c r="AC98" s="457"/>
      <c r="AD98" s="457"/>
      <c r="AE98" s="457"/>
      <c r="AF98" s="457"/>
      <c r="AG98" s="457"/>
      <c r="AH98" s="457"/>
      <c r="AI98" s="457"/>
      <c r="AJ98" s="457"/>
      <c r="AK98" s="457"/>
      <c r="AL98" s="457"/>
      <c r="AM98" s="457"/>
      <c r="AN98" s="457"/>
      <c r="AO98" s="457"/>
      <c r="AP98" s="457"/>
      <c r="AQ98" s="457"/>
      <c r="AR98" s="457"/>
    </row>
    <row r="99" spans="1:44" ht="18" customHeight="1">
      <c r="A99" s="492"/>
      <c r="B99" s="493"/>
      <c r="C99" s="493"/>
      <c r="D99" s="493"/>
      <c r="E99" s="493"/>
      <c r="F99" s="493"/>
      <c r="G99" s="493"/>
      <c r="H99" s="493"/>
      <c r="I99" s="494"/>
      <c r="J99" s="493"/>
      <c r="K99" s="494"/>
      <c r="L99" s="494"/>
      <c r="M99" s="494"/>
      <c r="N99" s="494"/>
      <c r="O99" s="494"/>
      <c r="P99" s="494"/>
      <c r="Q99" s="494"/>
      <c r="R99" s="494"/>
      <c r="S99" s="494"/>
      <c r="T99" s="494"/>
      <c r="U99" s="494"/>
      <c r="V99" s="494"/>
      <c r="W99" s="494"/>
      <c r="X99" s="494"/>
      <c r="Y99" s="457"/>
      <c r="Z99" s="457"/>
      <c r="AA99" s="457"/>
      <c r="AB99" s="457"/>
      <c r="AC99" s="457"/>
      <c r="AD99" s="457"/>
      <c r="AE99" s="457"/>
      <c r="AF99" s="457"/>
      <c r="AG99" s="457"/>
      <c r="AH99" s="457"/>
      <c r="AI99" s="457"/>
      <c r="AJ99" s="457"/>
      <c r="AK99" s="457"/>
      <c r="AL99" s="457"/>
      <c r="AM99" s="457"/>
      <c r="AN99" s="457"/>
      <c r="AO99" s="457"/>
      <c r="AP99" s="457"/>
      <c r="AQ99" s="457"/>
      <c r="AR99" s="457"/>
    </row>
    <row r="100" spans="1:44" ht="18" customHeight="1">
      <c r="A100" s="492"/>
      <c r="B100" s="493"/>
      <c r="C100" s="493"/>
      <c r="D100" s="493"/>
      <c r="E100" s="493"/>
      <c r="F100" s="493"/>
      <c r="G100" s="493"/>
      <c r="H100" s="493"/>
      <c r="I100" s="494"/>
      <c r="J100" s="493"/>
      <c r="K100" s="494"/>
      <c r="L100" s="494"/>
      <c r="M100" s="494"/>
      <c r="N100" s="494"/>
      <c r="O100" s="494"/>
      <c r="P100" s="494"/>
      <c r="Q100" s="494"/>
      <c r="R100" s="494"/>
      <c r="S100" s="494"/>
      <c r="T100" s="494"/>
      <c r="U100" s="494"/>
      <c r="V100" s="494"/>
      <c r="W100" s="494"/>
      <c r="X100" s="494"/>
      <c r="Y100" s="457"/>
      <c r="Z100" s="457"/>
      <c r="AA100" s="457"/>
      <c r="AB100" s="457"/>
      <c r="AC100" s="457"/>
      <c r="AD100" s="457"/>
      <c r="AE100" s="457"/>
      <c r="AF100" s="457"/>
      <c r="AG100" s="457"/>
      <c r="AH100" s="457"/>
      <c r="AI100" s="457"/>
      <c r="AJ100" s="457"/>
      <c r="AK100" s="457"/>
      <c r="AL100" s="457"/>
      <c r="AM100" s="457"/>
      <c r="AN100" s="457"/>
      <c r="AO100" s="457"/>
      <c r="AP100" s="457"/>
      <c r="AQ100" s="457"/>
      <c r="AR100" s="457"/>
    </row>
    <row r="101" spans="1:44" ht="18" customHeight="1">
      <c r="A101" s="492"/>
      <c r="B101" s="493"/>
      <c r="C101" s="493"/>
      <c r="D101" s="493"/>
      <c r="E101" s="493"/>
      <c r="F101" s="493"/>
      <c r="G101" s="493"/>
      <c r="H101" s="493"/>
      <c r="I101" s="494"/>
      <c r="J101" s="493"/>
      <c r="K101" s="494"/>
      <c r="L101" s="494"/>
      <c r="M101" s="494"/>
      <c r="N101" s="494"/>
      <c r="O101" s="494"/>
      <c r="P101" s="494"/>
      <c r="Q101" s="494"/>
      <c r="R101" s="494"/>
      <c r="S101" s="494"/>
      <c r="T101" s="494"/>
      <c r="U101" s="494"/>
      <c r="V101" s="494"/>
      <c r="W101" s="494"/>
      <c r="X101" s="494"/>
      <c r="Y101" s="457"/>
      <c r="Z101" s="457"/>
      <c r="AA101" s="457"/>
      <c r="AB101" s="457"/>
      <c r="AC101" s="457"/>
      <c r="AD101" s="457"/>
      <c r="AE101" s="457"/>
      <c r="AF101" s="457"/>
      <c r="AG101" s="457"/>
      <c r="AH101" s="457"/>
      <c r="AI101" s="457"/>
      <c r="AJ101" s="457"/>
      <c r="AK101" s="457"/>
      <c r="AL101" s="457"/>
      <c r="AM101" s="457"/>
      <c r="AN101" s="457"/>
      <c r="AO101" s="457"/>
      <c r="AP101" s="457"/>
      <c r="AQ101" s="457"/>
      <c r="AR101" s="457"/>
    </row>
    <row r="102" spans="1:44" ht="18" customHeight="1">
      <c r="A102" s="492"/>
      <c r="B102" s="493"/>
      <c r="C102" s="493"/>
      <c r="D102" s="493"/>
      <c r="E102" s="493"/>
      <c r="F102" s="493"/>
      <c r="G102" s="493"/>
      <c r="H102" s="493"/>
      <c r="I102" s="494"/>
      <c r="J102" s="493"/>
      <c r="K102" s="494"/>
      <c r="L102" s="494"/>
      <c r="M102" s="494"/>
      <c r="N102" s="494"/>
      <c r="O102" s="494"/>
      <c r="P102" s="494"/>
      <c r="Q102" s="494"/>
      <c r="R102" s="494"/>
      <c r="S102" s="494"/>
      <c r="T102" s="494"/>
      <c r="U102" s="494"/>
      <c r="V102" s="494"/>
      <c r="W102" s="494"/>
      <c r="X102" s="494"/>
      <c r="Y102" s="457"/>
      <c r="Z102" s="457"/>
      <c r="AA102" s="457"/>
      <c r="AB102" s="457"/>
      <c r="AC102" s="457"/>
      <c r="AD102" s="457"/>
      <c r="AE102" s="457"/>
      <c r="AF102" s="457"/>
      <c r="AG102" s="457"/>
      <c r="AH102" s="457"/>
      <c r="AI102" s="457"/>
      <c r="AJ102" s="457"/>
      <c r="AK102" s="457"/>
      <c r="AL102" s="457"/>
      <c r="AM102" s="457"/>
      <c r="AN102" s="457"/>
      <c r="AO102" s="457"/>
      <c r="AP102" s="457"/>
      <c r="AQ102" s="457"/>
      <c r="AR102" s="457"/>
    </row>
    <row r="103" spans="1:44" ht="18" customHeight="1">
      <c r="A103" s="492"/>
      <c r="B103" s="493"/>
      <c r="C103" s="493"/>
      <c r="D103" s="493"/>
      <c r="E103" s="493"/>
      <c r="F103" s="493"/>
      <c r="G103" s="493"/>
      <c r="H103" s="493"/>
      <c r="I103" s="494"/>
      <c r="J103" s="493"/>
      <c r="K103" s="494"/>
      <c r="L103" s="494"/>
      <c r="M103" s="494"/>
      <c r="N103" s="494"/>
      <c r="O103" s="494"/>
      <c r="P103" s="494"/>
      <c r="Q103" s="494"/>
      <c r="R103" s="494"/>
      <c r="S103" s="494"/>
      <c r="T103" s="494"/>
      <c r="U103" s="494"/>
      <c r="V103" s="494"/>
      <c r="W103" s="494"/>
      <c r="X103" s="494"/>
      <c r="Y103" s="457"/>
      <c r="Z103" s="457"/>
      <c r="AA103" s="457"/>
      <c r="AB103" s="457"/>
      <c r="AC103" s="457"/>
      <c r="AD103" s="457"/>
      <c r="AE103" s="457"/>
      <c r="AF103" s="457"/>
      <c r="AG103" s="457"/>
      <c r="AH103" s="457"/>
      <c r="AI103" s="457"/>
      <c r="AJ103" s="457"/>
      <c r="AK103" s="457"/>
      <c r="AL103" s="457"/>
      <c r="AM103" s="457"/>
      <c r="AN103" s="457"/>
      <c r="AO103" s="457"/>
      <c r="AP103" s="457"/>
      <c r="AQ103" s="457"/>
      <c r="AR103" s="457"/>
    </row>
    <row r="104" spans="1:44" ht="18" customHeight="1">
      <c r="A104" s="492"/>
      <c r="B104" s="493"/>
      <c r="C104" s="493"/>
      <c r="D104" s="493"/>
      <c r="E104" s="493"/>
      <c r="F104" s="493"/>
      <c r="G104" s="493"/>
      <c r="H104" s="493"/>
      <c r="I104" s="494"/>
      <c r="J104" s="493"/>
      <c r="K104" s="494"/>
      <c r="L104" s="494"/>
      <c r="M104" s="494"/>
      <c r="N104" s="494"/>
      <c r="O104" s="494"/>
      <c r="P104" s="494"/>
      <c r="Q104" s="494"/>
      <c r="R104" s="494"/>
      <c r="S104" s="494"/>
      <c r="T104" s="494"/>
      <c r="U104" s="494"/>
      <c r="V104" s="494"/>
      <c r="W104" s="494"/>
      <c r="X104" s="494"/>
      <c r="Y104" s="457"/>
      <c r="Z104" s="457"/>
      <c r="AA104" s="457"/>
      <c r="AB104" s="457"/>
      <c r="AC104" s="457"/>
      <c r="AD104" s="457"/>
      <c r="AE104" s="457"/>
      <c r="AF104" s="457"/>
      <c r="AG104" s="457"/>
      <c r="AH104" s="457"/>
      <c r="AI104" s="457"/>
      <c r="AJ104" s="457"/>
      <c r="AK104" s="457"/>
      <c r="AL104" s="457"/>
      <c r="AM104" s="457"/>
      <c r="AN104" s="457"/>
      <c r="AO104" s="457"/>
      <c r="AP104" s="457"/>
      <c r="AQ104" s="457"/>
      <c r="AR104" s="457"/>
    </row>
    <row r="105" spans="1:44" ht="18" customHeight="1">
      <c r="A105" s="492"/>
      <c r="B105" s="493"/>
      <c r="C105" s="493"/>
      <c r="D105" s="493"/>
      <c r="E105" s="493"/>
      <c r="F105" s="493"/>
      <c r="G105" s="493"/>
      <c r="H105" s="493"/>
      <c r="I105" s="494"/>
      <c r="J105" s="493"/>
      <c r="K105" s="494"/>
      <c r="L105" s="494"/>
      <c r="M105" s="494"/>
      <c r="N105" s="494"/>
      <c r="O105" s="494"/>
      <c r="P105" s="494"/>
      <c r="Q105" s="494"/>
      <c r="R105" s="494"/>
      <c r="S105" s="494"/>
      <c r="T105" s="494"/>
      <c r="U105" s="494"/>
      <c r="V105" s="494"/>
      <c r="W105" s="494"/>
      <c r="X105" s="494"/>
      <c r="Y105" s="457"/>
      <c r="Z105" s="457"/>
      <c r="AA105" s="457"/>
      <c r="AB105" s="457"/>
      <c r="AC105" s="457"/>
      <c r="AD105" s="457"/>
      <c r="AE105" s="457"/>
      <c r="AF105" s="457"/>
      <c r="AG105" s="457"/>
      <c r="AH105" s="457"/>
      <c r="AI105" s="457"/>
      <c r="AJ105" s="457"/>
      <c r="AK105" s="457"/>
      <c r="AL105" s="457"/>
      <c r="AM105" s="457"/>
      <c r="AN105" s="457"/>
      <c r="AO105" s="457"/>
      <c r="AP105" s="457"/>
      <c r="AQ105" s="457"/>
      <c r="AR105" s="457"/>
    </row>
    <row r="106" spans="1:44" ht="18" customHeight="1">
      <c r="A106" s="492"/>
      <c r="B106" s="493"/>
      <c r="C106" s="493"/>
      <c r="D106" s="493"/>
      <c r="E106" s="493"/>
      <c r="F106" s="493"/>
      <c r="G106" s="493"/>
      <c r="H106" s="493"/>
      <c r="I106" s="494"/>
      <c r="J106" s="493"/>
      <c r="K106" s="494"/>
      <c r="L106" s="494"/>
      <c r="M106" s="494"/>
      <c r="N106" s="494"/>
      <c r="O106" s="494"/>
      <c r="P106" s="494"/>
      <c r="Q106" s="494"/>
      <c r="R106" s="494"/>
      <c r="S106" s="494"/>
      <c r="T106" s="494"/>
      <c r="U106" s="494"/>
      <c r="V106" s="494"/>
      <c r="W106" s="494"/>
      <c r="X106" s="494"/>
      <c r="Y106" s="457"/>
      <c r="Z106" s="457"/>
      <c r="AA106" s="457"/>
      <c r="AB106" s="457"/>
      <c r="AC106" s="457"/>
      <c r="AD106" s="457"/>
      <c r="AE106" s="457"/>
      <c r="AF106" s="457"/>
      <c r="AG106" s="457"/>
      <c r="AH106" s="457"/>
      <c r="AI106" s="457"/>
      <c r="AJ106" s="457"/>
      <c r="AK106" s="457"/>
      <c r="AL106" s="457"/>
      <c r="AM106" s="457"/>
      <c r="AN106" s="457"/>
      <c r="AO106" s="457"/>
      <c r="AP106" s="457"/>
      <c r="AQ106" s="457"/>
      <c r="AR106" s="457"/>
    </row>
    <row r="107" spans="1:44" ht="18" customHeight="1">
      <c r="A107" s="492"/>
      <c r="B107" s="493"/>
      <c r="C107" s="493"/>
      <c r="D107" s="493"/>
      <c r="E107" s="493"/>
      <c r="F107" s="493"/>
      <c r="G107" s="493"/>
      <c r="H107" s="493"/>
      <c r="I107" s="494"/>
      <c r="J107" s="493"/>
      <c r="K107" s="494"/>
      <c r="L107" s="494"/>
      <c r="M107" s="494"/>
      <c r="N107" s="494"/>
      <c r="O107" s="494"/>
      <c r="P107" s="494"/>
      <c r="Q107" s="494"/>
      <c r="R107" s="494"/>
      <c r="S107" s="494"/>
      <c r="T107" s="494"/>
      <c r="U107" s="494"/>
      <c r="V107" s="494"/>
      <c r="W107" s="494"/>
      <c r="X107" s="494"/>
      <c r="Y107" s="457"/>
      <c r="Z107" s="457"/>
      <c r="AA107" s="457"/>
      <c r="AB107" s="457"/>
      <c r="AC107" s="457"/>
      <c r="AD107" s="457"/>
      <c r="AE107" s="457"/>
      <c r="AF107" s="457"/>
      <c r="AG107" s="457"/>
      <c r="AH107" s="457"/>
      <c r="AI107" s="457"/>
      <c r="AJ107" s="457"/>
      <c r="AK107" s="457"/>
      <c r="AL107" s="457"/>
      <c r="AM107" s="457"/>
      <c r="AN107" s="457"/>
      <c r="AO107" s="457"/>
      <c r="AP107" s="457"/>
      <c r="AQ107" s="457"/>
      <c r="AR107" s="457"/>
    </row>
    <row r="108" spans="1:44" ht="18" customHeight="1">
      <c r="A108" s="492"/>
      <c r="B108" s="493"/>
      <c r="C108" s="493"/>
      <c r="D108" s="493"/>
      <c r="E108" s="493"/>
      <c r="F108" s="493"/>
      <c r="G108" s="493"/>
      <c r="H108" s="493"/>
      <c r="I108" s="494"/>
      <c r="J108" s="493"/>
      <c r="K108" s="494"/>
      <c r="L108" s="494"/>
      <c r="M108" s="494"/>
      <c r="N108" s="494"/>
      <c r="O108" s="494"/>
      <c r="P108" s="494"/>
      <c r="Q108" s="494"/>
      <c r="R108" s="494"/>
      <c r="S108" s="494"/>
      <c r="T108" s="494"/>
      <c r="U108" s="494"/>
      <c r="V108" s="494"/>
      <c r="W108" s="494"/>
      <c r="X108" s="494"/>
      <c r="Y108" s="457"/>
      <c r="Z108" s="457"/>
      <c r="AA108" s="457"/>
      <c r="AB108" s="457"/>
      <c r="AC108" s="457"/>
      <c r="AD108" s="457"/>
      <c r="AE108" s="457"/>
      <c r="AF108" s="457"/>
      <c r="AG108" s="457"/>
      <c r="AH108" s="457"/>
      <c r="AI108" s="457"/>
      <c r="AJ108" s="457"/>
      <c r="AK108" s="457"/>
      <c r="AL108" s="457"/>
      <c r="AM108" s="457"/>
      <c r="AN108" s="457"/>
      <c r="AO108" s="457"/>
      <c r="AP108" s="457"/>
      <c r="AQ108" s="457"/>
      <c r="AR108" s="457"/>
    </row>
    <row r="109" spans="1:44" ht="18" customHeight="1">
      <c r="A109" s="492"/>
      <c r="B109" s="493"/>
      <c r="C109" s="493"/>
      <c r="D109" s="493"/>
      <c r="E109" s="493"/>
      <c r="F109" s="493"/>
      <c r="G109" s="493"/>
      <c r="H109" s="493"/>
      <c r="I109" s="494"/>
      <c r="J109" s="493"/>
      <c r="K109" s="494"/>
      <c r="L109" s="494"/>
      <c r="M109" s="494"/>
      <c r="N109" s="494"/>
      <c r="O109" s="494"/>
      <c r="P109" s="494"/>
      <c r="Q109" s="494"/>
      <c r="R109" s="494"/>
      <c r="S109" s="494"/>
      <c r="T109" s="494"/>
      <c r="U109" s="494"/>
      <c r="V109" s="494"/>
      <c r="W109" s="494"/>
      <c r="X109" s="494"/>
      <c r="Y109" s="457"/>
      <c r="Z109" s="457"/>
      <c r="AA109" s="457"/>
      <c r="AB109" s="457"/>
      <c r="AC109" s="457"/>
      <c r="AD109" s="457"/>
      <c r="AE109" s="457"/>
      <c r="AF109" s="457"/>
      <c r="AG109" s="457"/>
      <c r="AH109" s="457"/>
      <c r="AI109" s="457"/>
      <c r="AJ109" s="457"/>
      <c r="AK109" s="457"/>
      <c r="AL109" s="457"/>
      <c r="AM109" s="457"/>
      <c r="AN109" s="457"/>
      <c r="AO109" s="457"/>
      <c r="AP109" s="457"/>
      <c r="AQ109" s="457"/>
      <c r="AR109" s="457"/>
    </row>
    <row r="110" spans="1:44" ht="18" customHeight="1">
      <c r="A110" s="492"/>
      <c r="B110" s="493"/>
      <c r="C110" s="493"/>
      <c r="D110" s="493"/>
      <c r="E110" s="493"/>
      <c r="F110" s="493"/>
      <c r="G110" s="493"/>
      <c r="H110" s="493"/>
      <c r="I110" s="494"/>
      <c r="J110" s="493"/>
      <c r="K110" s="494"/>
      <c r="L110" s="494"/>
      <c r="M110" s="494"/>
      <c r="N110" s="494"/>
      <c r="O110" s="494"/>
      <c r="P110" s="494"/>
      <c r="Q110" s="494"/>
      <c r="R110" s="494"/>
      <c r="S110" s="494"/>
      <c r="T110" s="494"/>
      <c r="U110" s="494"/>
      <c r="V110" s="494"/>
      <c r="W110" s="494"/>
      <c r="X110" s="494"/>
      <c r="Y110" s="457"/>
      <c r="Z110" s="457"/>
      <c r="AA110" s="457"/>
      <c r="AB110" s="457"/>
      <c r="AC110" s="457"/>
      <c r="AD110" s="457"/>
      <c r="AE110" s="457"/>
      <c r="AF110" s="457"/>
      <c r="AG110" s="457"/>
      <c r="AH110" s="457"/>
      <c r="AI110" s="457"/>
      <c r="AJ110" s="457"/>
      <c r="AK110" s="457"/>
      <c r="AL110" s="457"/>
      <c r="AM110" s="457"/>
      <c r="AN110" s="457"/>
      <c r="AO110" s="457"/>
      <c r="AP110" s="457"/>
      <c r="AQ110" s="457"/>
      <c r="AR110" s="457"/>
    </row>
    <row r="111" spans="1:44" ht="18" customHeight="1">
      <c r="A111" s="492"/>
      <c r="B111" s="493"/>
      <c r="C111" s="493"/>
      <c r="D111" s="493"/>
      <c r="E111" s="493"/>
      <c r="F111" s="493"/>
      <c r="G111" s="493"/>
      <c r="H111" s="493"/>
      <c r="I111" s="494"/>
      <c r="J111" s="493"/>
      <c r="K111" s="494"/>
      <c r="L111" s="494"/>
      <c r="M111" s="494"/>
      <c r="N111" s="494"/>
      <c r="O111" s="494"/>
      <c r="P111" s="494"/>
      <c r="Q111" s="494"/>
      <c r="R111" s="494"/>
      <c r="S111" s="494"/>
      <c r="T111" s="494"/>
      <c r="U111" s="494"/>
      <c r="V111" s="494"/>
      <c r="W111" s="494"/>
      <c r="X111" s="494"/>
      <c r="Y111" s="457"/>
      <c r="Z111" s="457"/>
      <c r="AA111" s="457"/>
      <c r="AB111" s="457"/>
      <c r="AC111" s="457"/>
      <c r="AD111" s="457"/>
      <c r="AE111" s="457"/>
      <c r="AF111" s="457"/>
      <c r="AG111" s="457"/>
      <c r="AH111" s="457"/>
      <c r="AI111" s="457"/>
      <c r="AJ111" s="457"/>
      <c r="AK111" s="457"/>
      <c r="AL111" s="457"/>
      <c r="AM111" s="457"/>
      <c r="AN111" s="457"/>
      <c r="AO111" s="457"/>
      <c r="AP111" s="457"/>
      <c r="AQ111" s="457"/>
      <c r="AR111" s="457"/>
    </row>
    <row r="112" spans="1:44" ht="18" customHeight="1">
      <c r="A112" s="492"/>
      <c r="B112" s="493"/>
      <c r="C112" s="493"/>
      <c r="D112" s="493"/>
      <c r="E112" s="493"/>
      <c r="F112" s="493"/>
      <c r="G112" s="493"/>
      <c r="H112" s="493"/>
      <c r="I112" s="494"/>
      <c r="J112" s="493"/>
      <c r="K112" s="494"/>
      <c r="L112" s="494"/>
      <c r="M112" s="494"/>
      <c r="N112" s="494"/>
      <c r="O112" s="494"/>
      <c r="P112" s="494"/>
      <c r="Q112" s="494"/>
      <c r="R112" s="494"/>
      <c r="S112" s="494"/>
      <c r="T112" s="494"/>
      <c r="U112" s="494"/>
      <c r="V112" s="494"/>
      <c r="W112" s="494"/>
      <c r="X112" s="494"/>
      <c r="Y112" s="457"/>
      <c r="Z112" s="457"/>
      <c r="AA112" s="457"/>
      <c r="AB112" s="457"/>
      <c r="AC112" s="457"/>
      <c r="AD112" s="457"/>
      <c r="AE112" s="457"/>
      <c r="AF112" s="457"/>
      <c r="AG112" s="457"/>
      <c r="AH112" s="457"/>
      <c r="AI112" s="457"/>
      <c r="AJ112" s="457"/>
      <c r="AK112" s="457"/>
      <c r="AL112" s="457"/>
      <c r="AM112" s="457"/>
      <c r="AN112" s="457"/>
      <c r="AO112" s="457"/>
      <c r="AP112" s="457"/>
      <c r="AQ112" s="457"/>
      <c r="AR112" s="457"/>
    </row>
    <row r="113" spans="1:44" ht="18" customHeight="1">
      <c r="A113" s="492"/>
      <c r="B113" s="493"/>
      <c r="C113" s="493"/>
      <c r="D113" s="493"/>
      <c r="E113" s="493"/>
      <c r="F113" s="493"/>
      <c r="G113" s="493"/>
      <c r="H113" s="493"/>
      <c r="I113" s="494"/>
      <c r="J113" s="493"/>
      <c r="K113" s="494"/>
      <c r="L113" s="494"/>
      <c r="M113" s="494"/>
      <c r="N113" s="494"/>
      <c r="O113" s="494"/>
      <c r="P113" s="494"/>
      <c r="Q113" s="494"/>
      <c r="R113" s="494"/>
      <c r="S113" s="494"/>
      <c r="T113" s="494"/>
      <c r="U113" s="494"/>
      <c r="V113" s="494"/>
      <c r="W113" s="494"/>
      <c r="X113" s="494"/>
      <c r="Y113" s="457"/>
      <c r="Z113" s="457"/>
      <c r="AA113" s="457"/>
      <c r="AB113" s="457"/>
      <c r="AC113" s="457"/>
      <c r="AD113" s="457"/>
      <c r="AE113" s="457"/>
      <c r="AF113" s="457"/>
      <c r="AG113" s="457"/>
      <c r="AH113" s="457"/>
      <c r="AI113" s="457"/>
      <c r="AJ113" s="457"/>
      <c r="AK113" s="457"/>
      <c r="AL113" s="457"/>
      <c r="AM113" s="457"/>
      <c r="AN113" s="457"/>
      <c r="AO113" s="457"/>
      <c r="AP113" s="457"/>
      <c r="AQ113" s="457"/>
      <c r="AR113" s="457"/>
    </row>
    <row r="114" spans="1:44" ht="18" customHeight="1">
      <c r="A114" s="492"/>
      <c r="B114" s="493"/>
      <c r="C114" s="493"/>
      <c r="D114" s="493"/>
      <c r="E114" s="493"/>
      <c r="F114" s="493"/>
      <c r="G114" s="493"/>
      <c r="H114" s="493"/>
      <c r="I114" s="494"/>
      <c r="J114" s="493"/>
      <c r="K114" s="494"/>
      <c r="L114" s="494"/>
      <c r="M114" s="494"/>
      <c r="N114" s="494"/>
      <c r="O114" s="494"/>
      <c r="P114" s="494"/>
      <c r="Q114" s="494"/>
      <c r="R114" s="494"/>
      <c r="S114" s="494"/>
      <c r="T114" s="494"/>
      <c r="U114" s="494"/>
      <c r="V114" s="494"/>
      <c r="W114" s="494"/>
      <c r="X114" s="494"/>
      <c r="Y114" s="457"/>
      <c r="Z114" s="457"/>
      <c r="AA114" s="457"/>
      <c r="AB114" s="457"/>
      <c r="AC114" s="457"/>
      <c r="AD114" s="457"/>
      <c r="AE114" s="457"/>
      <c r="AF114" s="457"/>
      <c r="AG114" s="457"/>
      <c r="AH114" s="457"/>
      <c r="AI114" s="457"/>
      <c r="AJ114" s="457"/>
      <c r="AK114" s="457"/>
      <c r="AL114" s="457"/>
      <c r="AM114" s="457"/>
      <c r="AN114" s="457"/>
      <c r="AO114" s="457"/>
      <c r="AP114" s="457"/>
      <c r="AQ114" s="457"/>
      <c r="AR114" s="457"/>
    </row>
    <row r="115" spans="1:44" ht="18" customHeight="1">
      <c r="A115" s="492"/>
      <c r="B115" s="493"/>
      <c r="C115" s="493"/>
      <c r="D115" s="493"/>
      <c r="E115" s="493"/>
      <c r="F115" s="493"/>
      <c r="G115" s="493"/>
      <c r="H115" s="493"/>
      <c r="I115" s="494"/>
      <c r="J115" s="493"/>
      <c r="K115" s="494"/>
      <c r="L115" s="494"/>
      <c r="M115" s="494"/>
      <c r="N115" s="494"/>
      <c r="O115" s="494"/>
      <c r="P115" s="494"/>
      <c r="Q115" s="494"/>
      <c r="R115" s="494"/>
      <c r="S115" s="494"/>
      <c r="T115" s="494"/>
      <c r="U115" s="494"/>
      <c r="V115" s="494"/>
      <c r="W115" s="494"/>
      <c r="X115" s="494"/>
      <c r="Y115" s="457"/>
      <c r="Z115" s="457"/>
      <c r="AA115" s="457"/>
      <c r="AB115" s="457"/>
      <c r="AC115" s="457"/>
      <c r="AD115" s="457"/>
      <c r="AE115" s="457"/>
      <c r="AF115" s="457"/>
      <c r="AG115" s="457"/>
      <c r="AH115" s="457"/>
      <c r="AI115" s="457"/>
      <c r="AJ115" s="457"/>
      <c r="AK115" s="457"/>
      <c r="AL115" s="457"/>
      <c r="AM115" s="457"/>
      <c r="AN115" s="457"/>
      <c r="AO115" s="457"/>
      <c r="AP115" s="457"/>
      <c r="AQ115" s="457"/>
      <c r="AR115" s="457"/>
    </row>
    <row r="116" spans="1:44" ht="18" customHeight="1">
      <c r="A116" s="492"/>
      <c r="B116" s="493"/>
      <c r="C116" s="493"/>
      <c r="D116" s="493"/>
      <c r="E116" s="493"/>
      <c r="F116" s="493"/>
      <c r="G116" s="493"/>
      <c r="H116" s="493"/>
      <c r="I116" s="494"/>
      <c r="J116" s="493"/>
      <c r="K116" s="494"/>
      <c r="L116" s="494"/>
      <c r="M116" s="494"/>
      <c r="N116" s="494"/>
      <c r="O116" s="494"/>
      <c r="P116" s="494"/>
      <c r="Q116" s="494"/>
      <c r="R116" s="494"/>
      <c r="S116" s="494"/>
      <c r="T116" s="494"/>
      <c r="U116" s="494"/>
      <c r="V116" s="494"/>
      <c r="W116" s="494"/>
      <c r="X116" s="494"/>
      <c r="Y116" s="457"/>
      <c r="Z116" s="457"/>
      <c r="AA116" s="457"/>
      <c r="AB116" s="457"/>
      <c r="AC116" s="457"/>
      <c r="AD116" s="457"/>
      <c r="AE116" s="457"/>
      <c r="AF116" s="457"/>
      <c r="AG116" s="457"/>
      <c r="AH116" s="457"/>
      <c r="AI116" s="457"/>
      <c r="AJ116" s="457"/>
      <c r="AK116" s="457"/>
      <c r="AL116" s="457"/>
      <c r="AM116" s="457"/>
      <c r="AN116" s="457"/>
      <c r="AO116" s="457"/>
      <c r="AP116" s="457"/>
      <c r="AQ116" s="457"/>
      <c r="AR116" s="457"/>
    </row>
    <row r="117" spans="1:44" ht="18" customHeight="1">
      <c r="A117" s="492"/>
      <c r="B117" s="493"/>
      <c r="C117" s="493"/>
      <c r="D117" s="493"/>
      <c r="E117" s="493"/>
      <c r="F117" s="493"/>
      <c r="G117" s="493"/>
      <c r="H117" s="493"/>
      <c r="I117" s="494"/>
      <c r="J117" s="493"/>
      <c r="K117" s="494"/>
      <c r="L117" s="494"/>
      <c r="M117" s="494"/>
      <c r="N117" s="494"/>
      <c r="O117" s="494"/>
      <c r="P117" s="494"/>
      <c r="Q117" s="494"/>
      <c r="R117" s="494"/>
      <c r="S117" s="494"/>
      <c r="T117" s="494"/>
      <c r="U117" s="494"/>
      <c r="V117" s="494"/>
      <c r="W117" s="494"/>
      <c r="X117" s="494"/>
      <c r="Y117" s="457"/>
      <c r="Z117" s="457"/>
      <c r="AA117" s="457"/>
      <c r="AB117" s="457"/>
      <c r="AC117" s="457"/>
      <c r="AD117" s="457"/>
      <c r="AE117" s="457"/>
      <c r="AF117" s="457"/>
      <c r="AG117" s="457"/>
      <c r="AH117" s="457"/>
      <c r="AI117" s="457"/>
      <c r="AJ117" s="457"/>
      <c r="AK117" s="457"/>
      <c r="AL117" s="457"/>
      <c r="AM117" s="457"/>
      <c r="AN117" s="457"/>
      <c r="AO117" s="457"/>
      <c r="AP117" s="457"/>
      <c r="AQ117" s="457"/>
      <c r="AR117" s="457"/>
    </row>
    <row r="118" spans="1:44" ht="18" customHeight="1">
      <c r="A118" s="492"/>
      <c r="B118" s="493"/>
      <c r="C118" s="493"/>
      <c r="D118" s="493"/>
      <c r="E118" s="493"/>
      <c r="F118" s="493"/>
      <c r="G118" s="493"/>
      <c r="H118" s="493"/>
      <c r="I118" s="494"/>
      <c r="J118" s="493"/>
      <c r="K118" s="494"/>
      <c r="L118" s="494"/>
      <c r="M118" s="494"/>
      <c r="N118" s="494"/>
      <c r="O118" s="494"/>
      <c r="P118" s="494"/>
      <c r="Q118" s="494"/>
      <c r="R118" s="494"/>
      <c r="S118" s="494"/>
      <c r="T118" s="494"/>
      <c r="U118" s="494"/>
      <c r="V118" s="494"/>
      <c r="W118" s="494"/>
      <c r="X118" s="494"/>
      <c r="Y118" s="457"/>
      <c r="Z118" s="457"/>
      <c r="AA118" s="457"/>
      <c r="AB118" s="457"/>
      <c r="AC118" s="457"/>
      <c r="AD118" s="457"/>
      <c r="AE118" s="457"/>
      <c r="AF118" s="457"/>
      <c r="AG118" s="457"/>
      <c r="AH118" s="457"/>
      <c r="AI118" s="457"/>
      <c r="AJ118" s="457"/>
      <c r="AK118" s="457"/>
      <c r="AL118" s="457"/>
      <c r="AM118" s="457"/>
      <c r="AN118" s="457"/>
      <c r="AO118" s="457"/>
      <c r="AP118" s="457"/>
      <c r="AQ118" s="457"/>
      <c r="AR118" s="457"/>
    </row>
    <row r="119" spans="1:44" ht="18" customHeight="1">
      <c r="A119" s="492"/>
      <c r="B119" s="493"/>
      <c r="C119" s="493"/>
      <c r="D119" s="493"/>
      <c r="E119" s="493"/>
      <c r="F119" s="493"/>
      <c r="G119" s="493"/>
      <c r="H119" s="493"/>
      <c r="I119" s="494"/>
      <c r="J119" s="493"/>
      <c r="K119" s="494"/>
      <c r="L119" s="494"/>
      <c r="M119" s="494"/>
      <c r="N119" s="494"/>
      <c r="O119" s="494"/>
      <c r="P119" s="494"/>
      <c r="Q119" s="494"/>
      <c r="R119" s="494"/>
      <c r="S119" s="494"/>
      <c r="T119" s="494"/>
      <c r="U119" s="494"/>
      <c r="V119" s="494"/>
      <c r="W119" s="494"/>
      <c r="X119" s="494"/>
      <c r="Y119" s="457"/>
      <c r="Z119" s="457"/>
      <c r="AA119" s="457"/>
      <c r="AB119" s="457"/>
      <c r="AC119" s="457"/>
      <c r="AD119" s="457"/>
      <c r="AE119" s="457"/>
      <c r="AF119" s="457"/>
      <c r="AG119" s="457"/>
      <c r="AH119" s="457"/>
      <c r="AI119" s="457"/>
      <c r="AJ119" s="457"/>
      <c r="AK119" s="457"/>
      <c r="AL119" s="457"/>
      <c r="AM119" s="457"/>
      <c r="AN119" s="457"/>
      <c r="AO119" s="457"/>
      <c r="AP119" s="457"/>
      <c r="AQ119" s="457"/>
      <c r="AR119" s="457"/>
    </row>
    <row r="120" spans="1:44" ht="18" customHeight="1">
      <c r="A120" s="492"/>
      <c r="B120" s="493"/>
      <c r="C120" s="493"/>
      <c r="D120" s="493"/>
      <c r="E120" s="493"/>
      <c r="F120" s="493"/>
      <c r="G120" s="493"/>
      <c r="H120" s="493"/>
      <c r="I120" s="494"/>
      <c r="J120" s="493"/>
      <c r="K120" s="494"/>
      <c r="L120" s="494"/>
      <c r="M120" s="494"/>
      <c r="N120" s="494"/>
      <c r="O120" s="494"/>
      <c r="P120" s="494"/>
      <c r="Q120" s="494"/>
      <c r="R120" s="494"/>
      <c r="S120" s="494"/>
      <c r="T120" s="494"/>
      <c r="U120" s="494"/>
      <c r="V120" s="494"/>
      <c r="W120" s="494"/>
      <c r="X120" s="494"/>
      <c r="Y120" s="457"/>
      <c r="Z120" s="457"/>
      <c r="AA120" s="457"/>
      <c r="AB120" s="457"/>
      <c r="AC120" s="457"/>
      <c r="AD120" s="457"/>
      <c r="AE120" s="457"/>
      <c r="AF120" s="457"/>
      <c r="AG120" s="457"/>
      <c r="AH120" s="457"/>
      <c r="AI120" s="457"/>
      <c r="AJ120" s="457"/>
      <c r="AK120" s="457"/>
      <c r="AL120" s="457"/>
      <c r="AM120" s="457"/>
      <c r="AN120" s="457"/>
      <c r="AO120" s="457"/>
      <c r="AP120" s="457"/>
      <c r="AQ120" s="457"/>
      <c r="AR120" s="457"/>
    </row>
    <row r="121" spans="1:44" ht="18" customHeight="1">
      <c r="A121" s="492"/>
      <c r="B121" s="493"/>
      <c r="C121" s="493"/>
      <c r="D121" s="493"/>
      <c r="E121" s="493"/>
      <c r="F121" s="493"/>
      <c r="G121" s="493"/>
      <c r="H121" s="493"/>
      <c r="I121" s="494"/>
      <c r="J121" s="493"/>
      <c r="K121" s="494"/>
      <c r="L121" s="494"/>
      <c r="M121" s="494"/>
      <c r="N121" s="494"/>
      <c r="O121" s="494"/>
      <c r="P121" s="494"/>
      <c r="Q121" s="494"/>
      <c r="R121" s="494"/>
      <c r="S121" s="494"/>
      <c r="T121" s="494"/>
      <c r="U121" s="494"/>
      <c r="V121" s="494"/>
      <c r="W121" s="494"/>
      <c r="X121" s="494"/>
      <c r="Y121" s="457"/>
      <c r="Z121" s="457"/>
      <c r="AA121" s="457"/>
      <c r="AB121" s="457"/>
      <c r="AC121" s="457"/>
      <c r="AD121" s="457"/>
      <c r="AE121" s="457"/>
      <c r="AF121" s="457"/>
      <c r="AG121" s="457"/>
      <c r="AH121" s="457"/>
      <c r="AI121" s="457"/>
      <c r="AJ121" s="457"/>
      <c r="AK121" s="457"/>
      <c r="AL121" s="457"/>
      <c r="AM121" s="457"/>
      <c r="AN121" s="457"/>
      <c r="AO121" s="457"/>
      <c r="AP121" s="457"/>
      <c r="AQ121" s="457"/>
      <c r="AR121" s="457"/>
    </row>
    <row r="122" spans="1:44" ht="18" customHeight="1">
      <c r="A122" s="492"/>
      <c r="B122" s="493"/>
      <c r="C122" s="493"/>
      <c r="D122" s="493"/>
      <c r="E122" s="493"/>
      <c r="F122" s="493"/>
      <c r="G122" s="493"/>
      <c r="H122" s="493"/>
      <c r="I122" s="494"/>
      <c r="J122" s="493"/>
      <c r="K122" s="494"/>
      <c r="L122" s="494"/>
      <c r="M122" s="494"/>
      <c r="N122" s="494"/>
      <c r="O122" s="494"/>
      <c r="P122" s="494"/>
      <c r="Q122" s="494"/>
      <c r="R122" s="494"/>
      <c r="S122" s="494"/>
      <c r="T122" s="494"/>
      <c r="U122" s="494"/>
      <c r="V122" s="494"/>
      <c r="W122" s="494"/>
      <c r="X122" s="494"/>
      <c r="Y122" s="457"/>
      <c r="Z122" s="457"/>
      <c r="AA122" s="457"/>
      <c r="AB122" s="457"/>
      <c r="AC122" s="457"/>
      <c r="AD122" s="457"/>
      <c r="AE122" s="457"/>
      <c r="AF122" s="457"/>
      <c r="AG122" s="457"/>
      <c r="AH122" s="457"/>
      <c r="AI122" s="457"/>
      <c r="AJ122" s="457"/>
      <c r="AK122" s="457"/>
      <c r="AL122" s="457"/>
      <c r="AM122" s="457"/>
      <c r="AN122" s="457"/>
      <c r="AO122" s="457"/>
      <c r="AP122" s="457"/>
      <c r="AQ122" s="457"/>
      <c r="AR122" s="457"/>
    </row>
    <row r="123" spans="1:44" ht="18" customHeight="1">
      <c r="A123" s="492"/>
      <c r="B123" s="493"/>
      <c r="C123" s="493"/>
      <c r="D123" s="493"/>
      <c r="E123" s="493"/>
      <c r="F123" s="493"/>
      <c r="G123" s="493"/>
      <c r="H123" s="493"/>
      <c r="I123" s="494"/>
      <c r="J123" s="493"/>
      <c r="K123" s="494"/>
      <c r="L123" s="494"/>
      <c r="M123" s="494"/>
      <c r="N123" s="494"/>
      <c r="O123" s="494"/>
      <c r="P123" s="494"/>
      <c r="Q123" s="494"/>
      <c r="R123" s="494"/>
      <c r="S123" s="494"/>
      <c r="T123" s="494"/>
      <c r="U123" s="494"/>
      <c r="V123" s="494"/>
      <c r="W123" s="494"/>
      <c r="X123" s="494"/>
      <c r="Y123" s="457"/>
      <c r="Z123" s="457"/>
      <c r="AA123" s="457"/>
      <c r="AB123" s="457"/>
      <c r="AC123" s="457"/>
      <c r="AD123" s="457"/>
      <c r="AE123" s="457"/>
      <c r="AF123" s="457"/>
      <c r="AG123" s="457"/>
      <c r="AH123" s="457"/>
      <c r="AI123" s="457"/>
      <c r="AJ123" s="457"/>
      <c r="AK123" s="457"/>
      <c r="AL123" s="457"/>
      <c r="AM123" s="457"/>
      <c r="AN123" s="457"/>
      <c r="AO123" s="457"/>
      <c r="AP123" s="457"/>
      <c r="AQ123" s="457"/>
      <c r="AR123" s="457"/>
    </row>
    <row r="124" spans="1:44" ht="18" customHeight="1">
      <c r="A124" s="492"/>
      <c r="B124" s="493"/>
      <c r="C124" s="493"/>
      <c r="D124" s="493"/>
      <c r="E124" s="493"/>
      <c r="F124" s="493"/>
      <c r="G124" s="493"/>
      <c r="H124" s="493"/>
      <c r="I124" s="494"/>
      <c r="J124" s="493"/>
      <c r="K124" s="494"/>
      <c r="L124" s="494"/>
      <c r="M124" s="494"/>
      <c r="N124" s="494"/>
      <c r="O124" s="494"/>
      <c r="P124" s="494"/>
      <c r="Q124" s="494"/>
      <c r="R124" s="494"/>
      <c r="S124" s="494"/>
      <c r="T124" s="494"/>
      <c r="U124" s="494"/>
      <c r="V124" s="494"/>
      <c r="W124" s="494"/>
      <c r="X124" s="494"/>
      <c r="Y124" s="457"/>
      <c r="Z124" s="457"/>
      <c r="AA124" s="457"/>
      <c r="AB124" s="457"/>
      <c r="AC124" s="457"/>
      <c r="AD124" s="457"/>
      <c r="AE124" s="457"/>
      <c r="AF124" s="457"/>
      <c r="AG124" s="457"/>
      <c r="AH124" s="457"/>
      <c r="AI124" s="457"/>
      <c r="AJ124" s="457"/>
      <c r="AK124" s="457"/>
      <c r="AL124" s="457"/>
      <c r="AM124" s="457"/>
      <c r="AN124" s="457"/>
      <c r="AO124" s="457"/>
      <c r="AP124" s="457"/>
      <c r="AQ124" s="457"/>
      <c r="AR124" s="457"/>
    </row>
    <row r="125" spans="1:44" ht="18" customHeight="1">
      <c r="A125" s="492"/>
      <c r="B125" s="493"/>
      <c r="C125" s="493"/>
      <c r="D125" s="493"/>
      <c r="E125" s="493"/>
      <c r="F125" s="493"/>
      <c r="G125" s="493"/>
      <c r="H125" s="493"/>
      <c r="I125" s="494"/>
      <c r="J125" s="493"/>
      <c r="K125" s="494"/>
      <c r="L125" s="494"/>
      <c r="M125" s="494"/>
      <c r="N125" s="494"/>
      <c r="O125" s="494"/>
      <c r="P125" s="494"/>
      <c r="Q125" s="494"/>
      <c r="R125" s="494"/>
      <c r="S125" s="494"/>
      <c r="T125" s="494"/>
      <c r="U125" s="494"/>
      <c r="V125" s="494"/>
      <c r="W125" s="494"/>
      <c r="X125" s="494"/>
      <c r="Y125" s="457"/>
      <c r="Z125" s="457"/>
      <c r="AA125" s="457"/>
      <c r="AB125" s="457"/>
      <c r="AC125" s="457"/>
      <c r="AD125" s="457"/>
      <c r="AE125" s="457"/>
      <c r="AF125" s="457"/>
      <c r="AG125" s="457"/>
      <c r="AH125" s="457"/>
      <c r="AI125" s="457"/>
      <c r="AJ125" s="457"/>
      <c r="AK125" s="457"/>
      <c r="AL125" s="457"/>
      <c r="AM125" s="457"/>
      <c r="AN125" s="457"/>
      <c r="AO125" s="457"/>
      <c r="AP125" s="457"/>
      <c r="AQ125" s="457"/>
      <c r="AR125" s="457"/>
    </row>
    <row r="126" spans="1:44" ht="18" customHeight="1">
      <c r="A126" s="492"/>
      <c r="B126" s="493"/>
      <c r="C126" s="493"/>
      <c r="D126" s="493"/>
      <c r="E126" s="493"/>
      <c r="F126" s="493"/>
      <c r="G126" s="493"/>
      <c r="H126" s="493"/>
      <c r="I126" s="494"/>
      <c r="J126" s="493"/>
      <c r="K126" s="494"/>
      <c r="L126" s="494"/>
      <c r="M126" s="494"/>
      <c r="N126" s="494"/>
      <c r="O126" s="494"/>
      <c r="P126" s="494"/>
      <c r="Q126" s="494"/>
      <c r="R126" s="494"/>
      <c r="S126" s="494"/>
      <c r="T126" s="494"/>
      <c r="U126" s="494"/>
      <c r="V126" s="494"/>
      <c r="W126" s="494"/>
      <c r="X126" s="494"/>
      <c r="Y126" s="457"/>
      <c r="Z126" s="457"/>
      <c r="AA126" s="457"/>
      <c r="AB126" s="457"/>
      <c r="AC126" s="457"/>
      <c r="AD126" s="457"/>
      <c r="AE126" s="457"/>
      <c r="AF126" s="457"/>
      <c r="AG126" s="457"/>
      <c r="AH126" s="457"/>
      <c r="AI126" s="457"/>
      <c r="AJ126" s="457"/>
      <c r="AK126" s="457"/>
      <c r="AL126" s="457"/>
      <c r="AM126" s="457"/>
      <c r="AN126" s="457"/>
      <c r="AO126" s="457"/>
      <c r="AP126" s="457"/>
      <c r="AQ126" s="457"/>
      <c r="AR126" s="457"/>
    </row>
    <row r="127" spans="1:44" ht="18" customHeight="1">
      <c r="A127" s="492"/>
      <c r="B127" s="493"/>
      <c r="C127" s="493"/>
      <c r="D127" s="493"/>
      <c r="E127" s="493"/>
      <c r="F127" s="493"/>
      <c r="G127" s="493"/>
      <c r="H127" s="493"/>
      <c r="I127" s="494"/>
      <c r="J127" s="493"/>
      <c r="K127" s="494"/>
      <c r="L127" s="494"/>
      <c r="M127" s="494"/>
      <c r="N127" s="494"/>
      <c r="O127" s="494"/>
      <c r="P127" s="494"/>
      <c r="Q127" s="494"/>
      <c r="R127" s="494"/>
      <c r="S127" s="494"/>
      <c r="T127" s="494"/>
      <c r="U127" s="494"/>
      <c r="V127" s="494"/>
      <c r="W127" s="494"/>
      <c r="X127" s="494"/>
      <c r="Y127" s="457"/>
      <c r="Z127" s="457"/>
      <c r="AA127" s="457"/>
      <c r="AB127" s="457"/>
      <c r="AC127" s="457"/>
      <c r="AD127" s="457"/>
      <c r="AE127" s="457"/>
      <c r="AF127" s="457"/>
      <c r="AG127" s="457"/>
      <c r="AH127" s="457"/>
      <c r="AI127" s="457"/>
      <c r="AJ127" s="457"/>
      <c r="AK127" s="457"/>
      <c r="AL127" s="457"/>
      <c r="AM127" s="457"/>
      <c r="AN127" s="457"/>
      <c r="AO127" s="457"/>
      <c r="AP127" s="457"/>
      <c r="AQ127" s="457"/>
      <c r="AR127" s="457"/>
    </row>
    <row r="128" spans="1:44" ht="18" customHeight="1">
      <c r="A128" s="492"/>
      <c r="B128" s="493"/>
      <c r="C128" s="493"/>
      <c r="D128" s="493"/>
      <c r="E128" s="493"/>
      <c r="F128" s="493"/>
      <c r="G128" s="493"/>
      <c r="H128" s="493"/>
      <c r="I128" s="494"/>
      <c r="J128" s="493"/>
      <c r="K128" s="494"/>
      <c r="L128" s="494"/>
      <c r="M128" s="494"/>
      <c r="N128" s="494"/>
      <c r="O128" s="494"/>
      <c r="P128" s="494"/>
      <c r="Q128" s="494"/>
      <c r="R128" s="494"/>
      <c r="S128" s="494"/>
      <c r="T128" s="494"/>
      <c r="U128" s="494"/>
      <c r="V128" s="494"/>
      <c r="W128" s="494"/>
      <c r="X128" s="494"/>
      <c r="Y128" s="457"/>
      <c r="Z128" s="457"/>
      <c r="AA128" s="457"/>
      <c r="AB128" s="457"/>
      <c r="AC128" s="457"/>
      <c r="AD128" s="457"/>
      <c r="AE128" s="457"/>
      <c r="AF128" s="457"/>
      <c r="AG128" s="457"/>
      <c r="AH128" s="457"/>
      <c r="AI128" s="457"/>
      <c r="AJ128" s="457"/>
      <c r="AK128" s="457"/>
      <c r="AL128" s="457"/>
      <c r="AM128" s="457"/>
      <c r="AN128" s="457"/>
      <c r="AO128" s="457"/>
      <c r="AP128" s="457"/>
      <c r="AQ128" s="457"/>
      <c r="AR128" s="457"/>
    </row>
    <row r="129" spans="1:44" ht="18" customHeight="1">
      <c r="A129" s="492"/>
      <c r="B129" s="493"/>
      <c r="C129" s="493"/>
      <c r="D129" s="493"/>
      <c r="E129" s="493"/>
      <c r="F129" s="493"/>
      <c r="G129" s="493"/>
      <c r="H129" s="493"/>
      <c r="I129" s="494"/>
      <c r="J129" s="493"/>
      <c r="K129" s="494"/>
      <c r="L129" s="494"/>
      <c r="M129" s="494"/>
      <c r="N129" s="494"/>
      <c r="O129" s="494"/>
      <c r="P129" s="494"/>
      <c r="Q129" s="494"/>
      <c r="R129" s="494"/>
      <c r="S129" s="494"/>
      <c r="T129" s="494"/>
      <c r="U129" s="494"/>
      <c r="V129" s="494"/>
      <c r="W129" s="494"/>
      <c r="X129" s="494"/>
      <c r="Y129" s="457"/>
      <c r="Z129" s="457"/>
      <c r="AA129" s="457"/>
      <c r="AB129" s="457"/>
      <c r="AC129" s="457"/>
      <c r="AD129" s="457"/>
      <c r="AE129" s="457"/>
      <c r="AF129" s="457"/>
      <c r="AG129" s="457"/>
      <c r="AH129" s="457"/>
      <c r="AI129" s="457"/>
      <c r="AJ129" s="457"/>
      <c r="AK129" s="457"/>
      <c r="AL129" s="457"/>
      <c r="AM129" s="457"/>
      <c r="AN129" s="457"/>
      <c r="AO129" s="457"/>
      <c r="AP129" s="457"/>
      <c r="AQ129" s="457"/>
      <c r="AR129" s="457"/>
    </row>
    <row r="130" spans="1:44" ht="18" customHeight="1">
      <c r="A130" s="492"/>
      <c r="B130" s="493"/>
      <c r="C130" s="493"/>
      <c r="D130" s="493"/>
      <c r="E130" s="493"/>
      <c r="F130" s="493"/>
      <c r="G130" s="493"/>
      <c r="H130" s="493"/>
      <c r="I130" s="494"/>
      <c r="J130" s="493"/>
      <c r="K130" s="494"/>
      <c r="L130" s="494"/>
      <c r="M130" s="494"/>
      <c r="N130" s="494"/>
      <c r="O130" s="494"/>
      <c r="P130" s="494"/>
      <c r="Q130" s="494"/>
      <c r="R130" s="494"/>
      <c r="S130" s="494"/>
      <c r="T130" s="494"/>
      <c r="U130" s="494"/>
      <c r="V130" s="494"/>
      <c r="W130" s="494"/>
      <c r="X130" s="494"/>
      <c r="Y130" s="457"/>
      <c r="Z130" s="457"/>
      <c r="AA130" s="457"/>
      <c r="AB130" s="457"/>
      <c r="AC130" s="457"/>
      <c r="AD130" s="457"/>
      <c r="AE130" s="457"/>
      <c r="AF130" s="457"/>
      <c r="AG130" s="457"/>
      <c r="AH130" s="457"/>
      <c r="AI130" s="457"/>
      <c r="AJ130" s="457"/>
      <c r="AK130" s="457"/>
      <c r="AL130" s="457"/>
      <c r="AM130" s="457"/>
      <c r="AN130" s="457"/>
      <c r="AO130" s="457"/>
      <c r="AP130" s="457"/>
      <c r="AQ130" s="457"/>
      <c r="AR130" s="457"/>
    </row>
    <row r="131" spans="1:44" ht="18" customHeight="1">
      <c r="A131" s="492"/>
      <c r="B131" s="493"/>
      <c r="C131" s="493"/>
      <c r="D131" s="493"/>
      <c r="E131" s="493"/>
      <c r="F131" s="493"/>
      <c r="G131" s="493"/>
      <c r="H131" s="493"/>
      <c r="I131" s="494"/>
      <c r="J131" s="493"/>
      <c r="K131" s="494"/>
      <c r="L131" s="494"/>
      <c r="M131" s="494"/>
      <c r="N131" s="494"/>
      <c r="O131" s="494"/>
      <c r="P131" s="494"/>
      <c r="Q131" s="494"/>
      <c r="R131" s="494"/>
      <c r="S131" s="494"/>
      <c r="T131" s="494"/>
      <c r="U131" s="494"/>
      <c r="V131" s="494"/>
      <c r="W131" s="494"/>
      <c r="X131" s="494"/>
      <c r="Y131" s="457"/>
      <c r="Z131" s="457"/>
      <c r="AA131" s="457"/>
      <c r="AB131" s="457"/>
      <c r="AC131" s="457"/>
      <c r="AD131" s="457"/>
      <c r="AE131" s="457"/>
      <c r="AF131" s="457"/>
      <c r="AG131" s="457"/>
      <c r="AH131" s="457"/>
      <c r="AI131" s="457"/>
      <c r="AJ131" s="457"/>
      <c r="AK131" s="457"/>
      <c r="AL131" s="457"/>
      <c r="AM131" s="457"/>
      <c r="AN131" s="457"/>
      <c r="AO131" s="457"/>
      <c r="AP131" s="457"/>
      <c r="AQ131" s="457"/>
      <c r="AR131" s="457"/>
    </row>
    <row r="132" spans="1:44" ht="18" customHeight="1">
      <c r="A132" s="492"/>
      <c r="B132" s="493"/>
      <c r="C132" s="493"/>
      <c r="D132" s="493"/>
      <c r="E132" s="493"/>
      <c r="F132" s="493"/>
      <c r="G132" s="493"/>
      <c r="H132" s="493"/>
      <c r="I132" s="494"/>
      <c r="J132" s="493"/>
      <c r="K132" s="494"/>
      <c r="L132" s="494"/>
      <c r="M132" s="494"/>
      <c r="N132" s="494"/>
      <c r="O132" s="494"/>
      <c r="P132" s="494"/>
      <c r="Q132" s="494"/>
      <c r="R132" s="494"/>
      <c r="S132" s="494"/>
      <c r="T132" s="494"/>
      <c r="U132" s="494"/>
      <c r="V132" s="494"/>
      <c r="W132" s="494"/>
      <c r="X132" s="494"/>
      <c r="Y132" s="457"/>
      <c r="Z132" s="457"/>
      <c r="AA132" s="457"/>
      <c r="AB132" s="457"/>
      <c r="AC132" s="457"/>
      <c r="AD132" s="457"/>
      <c r="AE132" s="457"/>
      <c r="AF132" s="457"/>
      <c r="AG132" s="457"/>
      <c r="AH132" s="457"/>
      <c r="AI132" s="457"/>
      <c r="AJ132" s="457"/>
      <c r="AK132" s="457"/>
      <c r="AL132" s="457"/>
      <c r="AM132" s="457"/>
      <c r="AN132" s="457"/>
      <c r="AO132" s="457"/>
      <c r="AP132" s="457"/>
      <c r="AQ132" s="457"/>
      <c r="AR132" s="457"/>
    </row>
    <row r="133" spans="1:44" ht="18" customHeight="1">
      <c r="A133" s="492"/>
      <c r="B133" s="493"/>
      <c r="C133" s="493"/>
      <c r="D133" s="493"/>
      <c r="E133" s="493"/>
      <c r="F133" s="493"/>
      <c r="G133" s="493"/>
      <c r="H133" s="493"/>
      <c r="I133" s="494"/>
      <c r="J133" s="493"/>
      <c r="K133" s="494"/>
      <c r="L133" s="494"/>
      <c r="M133" s="494"/>
      <c r="N133" s="494"/>
      <c r="O133" s="494"/>
      <c r="P133" s="494"/>
      <c r="Q133" s="494"/>
      <c r="R133" s="494"/>
      <c r="S133" s="494"/>
      <c r="T133" s="494"/>
      <c r="U133" s="494"/>
      <c r="V133" s="494"/>
      <c r="W133" s="494"/>
      <c r="X133" s="494"/>
      <c r="Y133" s="457"/>
      <c r="Z133" s="457"/>
      <c r="AA133" s="457"/>
      <c r="AB133" s="457"/>
      <c r="AC133" s="457"/>
      <c r="AD133" s="457"/>
      <c r="AE133" s="457"/>
      <c r="AF133" s="457"/>
      <c r="AG133" s="457"/>
      <c r="AH133" s="457"/>
      <c r="AI133" s="457"/>
      <c r="AJ133" s="457"/>
      <c r="AK133" s="457"/>
      <c r="AL133" s="457"/>
      <c r="AM133" s="457"/>
      <c r="AN133" s="457"/>
      <c r="AO133" s="457"/>
      <c r="AP133" s="457"/>
      <c r="AQ133" s="457"/>
      <c r="AR133" s="457"/>
    </row>
    <row r="134" spans="1:44" ht="18" customHeight="1">
      <c r="A134" s="492"/>
      <c r="B134" s="493"/>
      <c r="C134" s="493"/>
      <c r="D134" s="493"/>
      <c r="E134" s="493"/>
      <c r="F134" s="493"/>
      <c r="G134" s="493"/>
      <c r="H134" s="493"/>
      <c r="I134" s="494"/>
      <c r="J134" s="493"/>
      <c r="K134" s="494"/>
      <c r="L134" s="494"/>
      <c r="M134" s="494"/>
      <c r="N134" s="494"/>
      <c r="O134" s="494"/>
      <c r="P134" s="494"/>
      <c r="Q134" s="494"/>
      <c r="R134" s="494"/>
      <c r="S134" s="494"/>
      <c r="T134" s="494"/>
      <c r="U134" s="494"/>
      <c r="V134" s="494"/>
      <c r="W134" s="494"/>
      <c r="X134" s="494"/>
      <c r="Y134" s="457"/>
      <c r="Z134" s="457"/>
      <c r="AA134" s="457"/>
      <c r="AB134" s="457"/>
      <c r="AC134" s="457"/>
      <c r="AD134" s="457"/>
      <c r="AE134" s="457"/>
      <c r="AF134" s="457"/>
      <c r="AG134" s="457"/>
      <c r="AH134" s="457"/>
      <c r="AI134" s="457"/>
      <c r="AJ134" s="457"/>
      <c r="AK134" s="457"/>
      <c r="AL134" s="457"/>
      <c r="AM134" s="457"/>
      <c r="AN134" s="457"/>
      <c r="AO134" s="457"/>
      <c r="AP134" s="457"/>
      <c r="AQ134" s="457"/>
      <c r="AR134" s="457"/>
    </row>
    <row r="135" spans="1:44" ht="18" customHeight="1">
      <c r="A135" s="492"/>
      <c r="B135" s="493"/>
      <c r="C135" s="493"/>
      <c r="D135" s="493"/>
      <c r="E135" s="493"/>
      <c r="F135" s="493"/>
      <c r="G135" s="493"/>
      <c r="H135" s="493"/>
      <c r="I135" s="494"/>
      <c r="J135" s="493"/>
      <c r="K135" s="494"/>
      <c r="L135" s="494"/>
      <c r="M135" s="494"/>
      <c r="N135" s="494"/>
      <c r="O135" s="494"/>
      <c r="P135" s="494"/>
      <c r="Q135" s="494"/>
      <c r="R135" s="494"/>
      <c r="S135" s="494"/>
      <c r="T135" s="494"/>
      <c r="U135" s="494"/>
      <c r="V135" s="494"/>
      <c r="W135" s="494"/>
      <c r="X135" s="494"/>
      <c r="Y135" s="457"/>
      <c r="Z135" s="457"/>
      <c r="AA135" s="457"/>
      <c r="AB135" s="457"/>
      <c r="AC135" s="457"/>
      <c r="AD135" s="457"/>
      <c r="AE135" s="457"/>
      <c r="AF135" s="457"/>
      <c r="AG135" s="457"/>
      <c r="AH135" s="457"/>
      <c r="AI135" s="457"/>
      <c r="AJ135" s="457"/>
      <c r="AK135" s="457"/>
      <c r="AL135" s="457"/>
      <c r="AM135" s="457"/>
      <c r="AN135" s="457"/>
      <c r="AO135" s="457"/>
      <c r="AP135" s="457"/>
      <c r="AQ135" s="457"/>
      <c r="AR135" s="457"/>
    </row>
    <row r="136" spans="1:44" ht="18" customHeight="1">
      <c r="A136" s="492"/>
      <c r="B136" s="493"/>
      <c r="C136" s="493"/>
      <c r="D136" s="493"/>
      <c r="E136" s="493"/>
      <c r="F136" s="493"/>
      <c r="G136" s="493"/>
      <c r="H136" s="493"/>
      <c r="I136" s="494"/>
      <c r="J136" s="493"/>
      <c r="K136" s="494"/>
      <c r="L136" s="494"/>
      <c r="M136" s="494"/>
      <c r="N136" s="494"/>
      <c r="O136" s="494"/>
      <c r="P136" s="494"/>
      <c r="Q136" s="494"/>
      <c r="R136" s="494"/>
      <c r="S136" s="494"/>
      <c r="T136" s="494"/>
      <c r="U136" s="494"/>
      <c r="V136" s="494"/>
      <c r="W136" s="494"/>
      <c r="X136" s="494"/>
      <c r="Y136" s="457"/>
      <c r="Z136" s="457"/>
      <c r="AA136" s="457"/>
      <c r="AB136" s="457"/>
      <c r="AC136" s="457"/>
      <c r="AD136" s="457"/>
      <c r="AE136" s="457"/>
      <c r="AF136" s="457"/>
      <c r="AG136" s="457"/>
      <c r="AH136" s="457"/>
      <c r="AI136" s="457"/>
      <c r="AJ136" s="457"/>
      <c r="AK136" s="457"/>
      <c r="AL136" s="457"/>
      <c r="AM136" s="457"/>
      <c r="AN136" s="457"/>
      <c r="AO136" s="457"/>
      <c r="AP136" s="457"/>
      <c r="AQ136" s="457"/>
      <c r="AR136" s="457"/>
    </row>
    <row r="137" spans="1:44" ht="18" customHeight="1">
      <c r="A137" s="492"/>
      <c r="B137" s="493"/>
      <c r="C137" s="493"/>
      <c r="D137" s="493"/>
      <c r="E137" s="493"/>
      <c r="F137" s="493"/>
      <c r="G137" s="493"/>
      <c r="H137" s="493"/>
      <c r="I137" s="494"/>
      <c r="J137" s="493"/>
      <c r="K137" s="494"/>
      <c r="L137" s="494"/>
      <c r="M137" s="494"/>
      <c r="N137" s="494"/>
      <c r="O137" s="494"/>
      <c r="P137" s="494"/>
      <c r="Q137" s="494"/>
      <c r="R137" s="494"/>
      <c r="S137" s="494"/>
      <c r="T137" s="494"/>
      <c r="U137" s="494"/>
      <c r="V137" s="494"/>
      <c r="W137" s="494"/>
      <c r="X137" s="494"/>
      <c r="Y137" s="457"/>
      <c r="Z137" s="457"/>
      <c r="AA137" s="457"/>
      <c r="AB137" s="457"/>
      <c r="AC137" s="457"/>
      <c r="AD137" s="457"/>
      <c r="AE137" s="457"/>
      <c r="AF137" s="457"/>
      <c r="AG137" s="457"/>
      <c r="AH137" s="457"/>
      <c r="AI137" s="457"/>
      <c r="AJ137" s="457"/>
      <c r="AK137" s="457"/>
      <c r="AL137" s="457"/>
      <c r="AM137" s="457"/>
      <c r="AN137" s="457"/>
      <c r="AO137" s="457"/>
      <c r="AP137" s="457"/>
      <c r="AQ137" s="457"/>
      <c r="AR137" s="457"/>
    </row>
    <row r="138" spans="1:44" ht="18" customHeight="1">
      <c r="A138" s="492"/>
      <c r="B138" s="493"/>
      <c r="C138" s="493"/>
      <c r="D138" s="493"/>
      <c r="E138" s="493"/>
      <c r="F138" s="493"/>
      <c r="G138" s="493"/>
      <c r="H138" s="493"/>
      <c r="I138" s="494"/>
      <c r="J138" s="493"/>
      <c r="K138" s="494"/>
      <c r="L138" s="494"/>
      <c r="M138" s="494"/>
      <c r="N138" s="494"/>
      <c r="O138" s="494"/>
      <c r="P138" s="494"/>
      <c r="Q138" s="494"/>
      <c r="R138" s="494"/>
      <c r="S138" s="494"/>
      <c r="T138" s="494"/>
      <c r="U138" s="494"/>
      <c r="V138" s="494"/>
      <c r="W138" s="494"/>
      <c r="X138" s="494"/>
      <c r="Y138" s="457"/>
      <c r="Z138" s="457"/>
      <c r="AA138" s="457"/>
      <c r="AB138" s="457"/>
      <c r="AC138" s="457"/>
      <c r="AD138" s="457"/>
      <c r="AE138" s="457"/>
      <c r="AF138" s="457"/>
      <c r="AG138" s="457"/>
      <c r="AH138" s="457"/>
      <c r="AI138" s="457"/>
      <c r="AJ138" s="457"/>
      <c r="AK138" s="457"/>
      <c r="AL138" s="457"/>
      <c r="AM138" s="457"/>
      <c r="AN138" s="457"/>
      <c r="AO138" s="457"/>
      <c r="AP138" s="457"/>
      <c r="AQ138" s="457"/>
      <c r="AR138" s="457"/>
    </row>
    <row r="139" spans="1:44" ht="18" customHeight="1">
      <c r="A139" s="492"/>
      <c r="B139" s="493"/>
      <c r="C139" s="493"/>
      <c r="D139" s="493"/>
      <c r="E139" s="493"/>
      <c r="F139" s="493"/>
      <c r="G139" s="493"/>
      <c r="H139" s="493"/>
      <c r="I139" s="494"/>
      <c r="J139" s="493"/>
      <c r="K139" s="494"/>
      <c r="L139" s="494"/>
      <c r="M139" s="494"/>
      <c r="N139" s="494"/>
      <c r="O139" s="494"/>
      <c r="P139" s="494"/>
      <c r="Q139" s="494"/>
      <c r="R139" s="494"/>
      <c r="S139" s="494"/>
      <c r="T139" s="494"/>
      <c r="U139" s="494"/>
      <c r="V139" s="494"/>
      <c r="W139" s="494"/>
      <c r="X139" s="494"/>
      <c r="Y139" s="457"/>
      <c r="Z139" s="457"/>
      <c r="AA139" s="457"/>
      <c r="AB139" s="457"/>
      <c r="AC139" s="457"/>
      <c r="AD139" s="457"/>
      <c r="AE139" s="457"/>
      <c r="AF139" s="457"/>
      <c r="AG139" s="457"/>
      <c r="AH139" s="457"/>
      <c r="AI139" s="457"/>
      <c r="AJ139" s="457"/>
      <c r="AK139" s="457"/>
      <c r="AL139" s="457"/>
      <c r="AM139" s="457"/>
      <c r="AN139" s="457"/>
      <c r="AO139" s="457"/>
      <c r="AP139" s="457"/>
      <c r="AQ139" s="457"/>
      <c r="AR139" s="457"/>
    </row>
    <row r="140" spans="1:44" ht="18" customHeight="1">
      <c r="A140" s="492"/>
      <c r="B140" s="493"/>
      <c r="C140" s="493"/>
      <c r="D140" s="493"/>
      <c r="E140" s="493"/>
      <c r="F140" s="493"/>
      <c r="G140" s="493"/>
      <c r="H140" s="493"/>
      <c r="I140" s="494"/>
      <c r="J140" s="493"/>
      <c r="K140" s="494"/>
      <c r="L140" s="494"/>
      <c r="M140" s="494"/>
      <c r="N140" s="494"/>
      <c r="O140" s="494"/>
      <c r="P140" s="494"/>
      <c r="Q140" s="494"/>
      <c r="R140" s="494"/>
      <c r="S140" s="494"/>
      <c r="T140" s="494"/>
      <c r="U140" s="494"/>
      <c r="V140" s="494"/>
      <c r="W140" s="494"/>
      <c r="X140" s="494"/>
      <c r="Y140" s="457"/>
      <c r="Z140" s="457"/>
      <c r="AA140" s="457"/>
      <c r="AB140" s="457"/>
      <c r="AC140" s="457"/>
      <c r="AD140" s="457"/>
      <c r="AE140" s="457"/>
      <c r="AF140" s="457"/>
      <c r="AG140" s="457"/>
      <c r="AH140" s="457"/>
      <c r="AI140" s="457"/>
      <c r="AJ140" s="457"/>
      <c r="AK140" s="457"/>
      <c r="AL140" s="457"/>
      <c r="AM140" s="457"/>
      <c r="AN140" s="457"/>
      <c r="AO140" s="457"/>
      <c r="AP140" s="457"/>
      <c r="AQ140" s="457"/>
      <c r="AR140" s="457"/>
    </row>
    <row r="141" spans="1:44" ht="18" customHeight="1">
      <c r="A141" s="492"/>
      <c r="B141" s="493"/>
      <c r="C141" s="493"/>
      <c r="D141" s="493"/>
      <c r="E141" s="493"/>
      <c r="F141" s="493"/>
      <c r="G141" s="493"/>
      <c r="H141" s="493"/>
      <c r="I141" s="494"/>
      <c r="J141" s="493"/>
      <c r="K141" s="494"/>
      <c r="L141" s="494"/>
      <c r="M141" s="494"/>
      <c r="N141" s="494"/>
      <c r="O141" s="494"/>
      <c r="P141" s="494"/>
      <c r="Q141" s="494"/>
      <c r="R141" s="494"/>
      <c r="S141" s="494"/>
      <c r="T141" s="494"/>
      <c r="U141" s="494"/>
      <c r="V141" s="494"/>
      <c r="W141" s="494"/>
      <c r="X141" s="494"/>
      <c r="Y141" s="457"/>
      <c r="Z141" s="457"/>
      <c r="AA141" s="457"/>
      <c r="AB141" s="457"/>
      <c r="AC141" s="457"/>
      <c r="AD141" s="457"/>
      <c r="AE141" s="457"/>
      <c r="AF141" s="457"/>
      <c r="AG141" s="457"/>
      <c r="AH141" s="457"/>
      <c r="AI141" s="457"/>
      <c r="AJ141" s="457"/>
      <c r="AK141" s="457"/>
      <c r="AL141" s="457"/>
      <c r="AM141" s="457"/>
      <c r="AN141" s="457"/>
      <c r="AO141" s="457"/>
      <c r="AP141" s="457"/>
      <c r="AQ141" s="457"/>
      <c r="AR141" s="457"/>
    </row>
    <row r="142" spans="1:44" ht="18" customHeight="1">
      <c r="A142" s="492"/>
      <c r="B142" s="493"/>
      <c r="C142" s="493"/>
      <c r="D142" s="493"/>
      <c r="E142" s="493"/>
      <c r="F142" s="493"/>
      <c r="G142" s="493"/>
      <c r="H142" s="493"/>
      <c r="I142" s="494"/>
      <c r="J142" s="493"/>
      <c r="K142" s="494"/>
      <c r="L142" s="494"/>
      <c r="M142" s="494"/>
      <c r="N142" s="494"/>
      <c r="O142" s="494"/>
      <c r="P142" s="494"/>
      <c r="Q142" s="494"/>
      <c r="R142" s="494"/>
      <c r="S142" s="494"/>
      <c r="T142" s="494"/>
      <c r="U142" s="494"/>
      <c r="V142" s="494"/>
      <c r="W142" s="494"/>
      <c r="X142" s="494"/>
      <c r="Y142" s="457"/>
      <c r="Z142" s="457"/>
      <c r="AA142" s="457"/>
      <c r="AB142" s="457"/>
      <c r="AC142" s="457"/>
      <c r="AD142" s="457"/>
      <c r="AE142" s="457"/>
      <c r="AF142" s="457"/>
      <c r="AG142" s="457"/>
      <c r="AH142" s="457"/>
      <c r="AI142" s="457"/>
      <c r="AJ142" s="457"/>
      <c r="AK142" s="457"/>
      <c r="AL142" s="457"/>
      <c r="AM142" s="457"/>
      <c r="AN142" s="457"/>
      <c r="AO142" s="457"/>
      <c r="AP142" s="457"/>
      <c r="AQ142" s="457"/>
      <c r="AR142" s="457"/>
    </row>
    <row r="143" spans="1:44" ht="18" customHeight="1">
      <c r="A143" s="492"/>
      <c r="B143" s="493"/>
      <c r="C143" s="493"/>
      <c r="D143" s="493"/>
      <c r="E143" s="493"/>
      <c r="F143" s="493"/>
      <c r="G143" s="493"/>
      <c r="H143" s="493"/>
      <c r="I143" s="494"/>
      <c r="J143" s="493"/>
      <c r="K143" s="494"/>
      <c r="L143" s="494"/>
      <c r="M143" s="494"/>
      <c r="N143" s="494"/>
      <c r="O143" s="494"/>
      <c r="P143" s="494"/>
      <c r="Q143" s="494"/>
      <c r="R143" s="494"/>
      <c r="S143" s="494"/>
      <c r="T143" s="494"/>
      <c r="U143" s="494"/>
      <c r="V143" s="494"/>
      <c r="W143" s="494"/>
      <c r="X143" s="494"/>
      <c r="Y143" s="457"/>
      <c r="Z143" s="457"/>
      <c r="AA143" s="457"/>
      <c r="AB143" s="457"/>
      <c r="AC143" s="457"/>
      <c r="AD143" s="457"/>
      <c r="AE143" s="457"/>
      <c r="AF143" s="457"/>
      <c r="AG143" s="457"/>
      <c r="AH143" s="457"/>
      <c r="AI143" s="457"/>
      <c r="AJ143" s="457"/>
      <c r="AK143" s="457"/>
      <c r="AL143" s="457"/>
      <c r="AM143" s="457"/>
      <c r="AN143" s="457"/>
      <c r="AO143" s="457"/>
      <c r="AP143" s="457"/>
      <c r="AQ143" s="457"/>
      <c r="AR143" s="457"/>
    </row>
    <row r="144" spans="1:44" ht="18" customHeight="1">
      <c r="A144" s="492"/>
      <c r="B144" s="493"/>
      <c r="C144" s="493"/>
      <c r="D144" s="493"/>
      <c r="E144" s="493"/>
      <c r="F144" s="493"/>
      <c r="G144" s="493"/>
      <c r="H144" s="493"/>
      <c r="I144" s="494"/>
      <c r="J144" s="493"/>
      <c r="K144" s="494"/>
      <c r="L144" s="494"/>
      <c r="M144" s="494"/>
      <c r="N144" s="494"/>
      <c r="O144" s="494"/>
      <c r="P144" s="494"/>
      <c r="Q144" s="494"/>
      <c r="R144" s="494"/>
      <c r="S144" s="494"/>
      <c r="T144" s="494"/>
      <c r="U144" s="494"/>
      <c r="V144" s="494"/>
      <c r="W144" s="494"/>
      <c r="X144" s="494"/>
      <c r="Y144" s="457"/>
      <c r="Z144" s="457"/>
      <c r="AA144" s="457"/>
      <c r="AB144" s="457"/>
      <c r="AC144" s="457"/>
      <c r="AD144" s="457"/>
      <c r="AE144" s="457"/>
      <c r="AF144" s="457"/>
      <c r="AG144" s="457"/>
      <c r="AH144" s="457"/>
      <c r="AI144" s="457"/>
      <c r="AJ144" s="457"/>
      <c r="AK144" s="457"/>
      <c r="AL144" s="457"/>
      <c r="AM144" s="457"/>
      <c r="AN144" s="457"/>
      <c r="AO144" s="457"/>
      <c r="AP144" s="457"/>
      <c r="AQ144" s="457"/>
      <c r="AR144" s="457"/>
    </row>
    <row r="145" spans="1:44" ht="18" customHeight="1">
      <c r="A145" s="492"/>
      <c r="B145" s="493"/>
      <c r="C145" s="493"/>
      <c r="D145" s="493"/>
      <c r="E145" s="493"/>
      <c r="F145" s="493"/>
      <c r="G145" s="493"/>
      <c r="H145" s="493"/>
      <c r="I145" s="494"/>
      <c r="J145" s="493"/>
      <c r="K145" s="494"/>
      <c r="L145" s="494"/>
      <c r="M145" s="494"/>
      <c r="N145" s="494"/>
      <c r="O145" s="494"/>
      <c r="P145" s="494"/>
      <c r="Q145" s="494"/>
      <c r="R145" s="494"/>
      <c r="S145" s="494"/>
      <c r="T145" s="494"/>
      <c r="U145" s="494"/>
      <c r="V145" s="494"/>
      <c r="W145" s="494"/>
      <c r="X145" s="494"/>
      <c r="Y145" s="457"/>
      <c r="Z145" s="457"/>
      <c r="AA145" s="457"/>
      <c r="AB145" s="457"/>
      <c r="AC145" s="457"/>
      <c r="AD145" s="457"/>
      <c r="AE145" s="457"/>
      <c r="AF145" s="457"/>
      <c r="AG145" s="457"/>
      <c r="AH145" s="457"/>
      <c r="AI145" s="457"/>
      <c r="AJ145" s="457"/>
      <c r="AK145" s="457"/>
      <c r="AL145" s="457"/>
      <c r="AM145" s="457"/>
      <c r="AN145" s="457"/>
      <c r="AO145" s="457"/>
      <c r="AP145" s="457"/>
      <c r="AQ145" s="457"/>
      <c r="AR145" s="457"/>
    </row>
    <row r="146" spans="1:44" ht="18" customHeight="1">
      <c r="A146" s="492"/>
      <c r="B146" s="493"/>
      <c r="C146" s="493"/>
      <c r="D146" s="493"/>
      <c r="E146" s="493"/>
      <c r="F146" s="493"/>
      <c r="G146" s="493"/>
      <c r="H146" s="493"/>
      <c r="I146" s="494"/>
      <c r="J146" s="493"/>
      <c r="K146" s="494"/>
      <c r="L146" s="494"/>
      <c r="M146" s="494"/>
      <c r="N146" s="494"/>
      <c r="O146" s="494"/>
      <c r="P146" s="494"/>
      <c r="Q146" s="494"/>
      <c r="R146" s="494"/>
      <c r="S146" s="494"/>
      <c r="T146" s="494"/>
      <c r="U146" s="494"/>
      <c r="V146" s="494"/>
      <c r="W146" s="494"/>
      <c r="X146" s="494"/>
      <c r="Y146" s="457"/>
      <c r="Z146" s="457"/>
      <c r="AA146" s="457"/>
      <c r="AB146" s="457"/>
      <c r="AC146" s="457"/>
      <c r="AD146" s="457"/>
      <c r="AE146" s="457"/>
      <c r="AF146" s="457"/>
      <c r="AG146" s="457"/>
      <c r="AH146" s="457"/>
      <c r="AI146" s="457"/>
      <c r="AJ146" s="457"/>
      <c r="AK146" s="457"/>
      <c r="AL146" s="457"/>
      <c r="AM146" s="457"/>
      <c r="AN146" s="457"/>
      <c r="AO146" s="457"/>
      <c r="AP146" s="457"/>
      <c r="AQ146" s="457"/>
      <c r="AR146" s="457"/>
    </row>
    <row r="147" spans="1:44" ht="18" customHeight="1">
      <c r="A147" s="492"/>
      <c r="B147" s="493"/>
      <c r="C147" s="493"/>
      <c r="D147" s="493"/>
      <c r="E147" s="493"/>
      <c r="F147" s="493"/>
      <c r="G147" s="493"/>
      <c r="H147" s="493"/>
      <c r="I147" s="494"/>
      <c r="J147" s="493"/>
      <c r="K147" s="494"/>
      <c r="L147" s="494"/>
      <c r="M147" s="494"/>
      <c r="N147" s="494"/>
      <c r="O147" s="494"/>
      <c r="P147" s="494"/>
      <c r="Q147" s="494"/>
      <c r="R147" s="494"/>
      <c r="S147" s="494"/>
      <c r="T147" s="494"/>
      <c r="U147" s="494"/>
      <c r="V147" s="494"/>
      <c r="W147" s="494"/>
      <c r="X147" s="494"/>
      <c r="Y147" s="457"/>
      <c r="Z147" s="457"/>
      <c r="AA147" s="457"/>
      <c r="AB147" s="457"/>
      <c r="AC147" s="457"/>
      <c r="AD147" s="457"/>
      <c r="AE147" s="457"/>
      <c r="AF147" s="457"/>
      <c r="AG147" s="457"/>
      <c r="AH147" s="457"/>
      <c r="AI147" s="457"/>
      <c r="AJ147" s="457"/>
      <c r="AK147" s="457"/>
      <c r="AL147" s="457"/>
      <c r="AM147" s="457"/>
      <c r="AN147" s="457"/>
      <c r="AO147" s="457"/>
      <c r="AP147" s="457"/>
      <c r="AQ147" s="457"/>
      <c r="AR147" s="457"/>
    </row>
    <row r="148" spans="1:44" ht="18" customHeight="1">
      <c r="A148" s="492"/>
      <c r="B148" s="493"/>
      <c r="C148" s="493"/>
      <c r="D148" s="493"/>
      <c r="E148" s="493"/>
      <c r="F148" s="493"/>
      <c r="G148" s="493"/>
      <c r="H148" s="493"/>
      <c r="I148" s="494"/>
      <c r="J148" s="493"/>
      <c r="K148" s="494"/>
      <c r="L148" s="494"/>
      <c r="M148" s="494"/>
      <c r="N148" s="494"/>
      <c r="O148" s="494"/>
      <c r="P148" s="494"/>
      <c r="Q148" s="494"/>
      <c r="R148" s="494"/>
      <c r="S148" s="494"/>
      <c r="T148" s="494"/>
      <c r="U148" s="494"/>
      <c r="V148" s="494"/>
      <c r="W148" s="494"/>
      <c r="X148" s="494"/>
      <c r="Y148" s="457"/>
      <c r="Z148" s="457"/>
      <c r="AA148" s="457"/>
      <c r="AB148" s="457"/>
      <c r="AC148" s="457"/>
      <c r="AD148" s="457"/>
      <c r="AE148" s="457"/>
      <c r="AF148" s="457"/>
      <c r="AG148" s="457"/>
      <c r="AH148" s="457"/>
      <c r="AI148" s="457"/>
      <c r="AJ148" s="457"/>
      <c r="AK148" s="457"/>
      <c r="AL148" s="457"/>
      <c r="AM148" s="457"/>
      <c r="AN148" s="457"/>
      <c r="AO148" s="457"/>
      <c r="AP148" s="457"/>
      <c r="AQ148" s="457"/>
      <c r="AR148" s="457"/>
    </row>
    <row r="149" spans="1:44" ht="18" customHeight="1">
      <c r="A149" s="492"/>
      <c r="B149" s="493"/>
      <c r="C149" s="493"/>
      <c r="D149" s="493"/>
      <c r="E149" s="493"/>
      <c r="F149" s="493"/>
      <c r="G149" s="493"/>
      <c r="H149" s="493"/>
      <c r="I149" s="494"/>
      <c r="J149" s="493"/>
      <c r="K149" s="494"/>
      <c r="L149" s="494"/>
      <c r="M149" s="494"/>
      <c r="N149" s="494"/>
      <c r="O149" s="494"/>
      <c r="P149" s="494"/>
      <c r="Q149" s="494"/>
      <c r="R149" s="494"/>
      <c r="S149" s="494"/>
      <c r="T149" s="494"/>
      <c r="U149" s="494"/>
      <c r="V149" s="494"/>
      <c r="W149" s="494"/>
      <c r="X149" s="494"/>
      <c r="Y149" s="457"/>
      <c r="Z149" s="457"/>
      <c r="AA149" s="457"/>
      <c r="AB149" s="457"/>
      <c r="AC149" s="457"/>
      <c r="AD149" s="457"/>
      <c r="AE149" s="457"/>
      <c r="AF149" s="457"/>
      <c r="AG149" s="457"/>
      <c r="AH149" s="457"/>
      <c r="AI149" s="457"/>
      <c r="AJ149" s="457"/>
      <c r="AK149" s="457"/>
      <c r="AL149" s="457"/>
      <c r="AM149" s="457"/>
      <c r="AN149" s="457"/>
      <c r="AO149" s="457"/>
      <c r="AP149" s="457"/>
      <c r="AQ149" s="457"/>
      <c r="AR149" s="457"/>
    </row>
    <row r="150" spans="1:44" ht="18" customHeight="1">
      <c r="A150" s="492"/>
      <c r="B150" s="493"/>
      <c r="C150" s="493"/>
      <c r="D150" s="493"/>
      <c r="E150" s="493"/>
      <c r="F150" s="493"/>
      <c r="G150" s="493"/>
      <c r="H150" s="493"/>
      <c r="I150" s="494"/>
      <c r="J150" s="493"/>
      <c r="K150" s="494"/>
      <c r="L150" s="494"/>
      <c r="M150" s="494"/>
      <c r="N150" s="494"/>
      <c r="O150" s="494"/>
      <c r="P150" s="494"/>
      <c r="Q150" s="494"/>
      <c r="R150" s="494"/>
      <c r="S150" s="494"/>
      <c r="T150" s="494"/>
      <c r="U150" s="494"/>
      <c r="V150" s="494"/>
      <c r="W150" s="494"/>
      <c r="X150" s="494"/>
      <c r="Y150" s="457"/>
      <c r="Z150" s="457"/>
      <c r="AA150" s="457"/>
      <c r="AB150" s="457"/>
      <c r="AC150" s="457"/>
      <c r="AD150" s="457"/>
      <c r="AE150" s="457"/>
      <c r="AF150" s="457"/>
      <c r="AG150" s="457"/>
      <c r="AH150" s="457"/>
      <c r="AI150" s="457"/>
      <c r="AJ150" s="457"/>
      <c r="AK150" s="457"/>
      <c r="AL150" s="457"/>
      <c r="AM150" s="457"/>
      <c r="AN150" s="457"/>
      <c r="AO150" s="457"/>
      <c r="AP150" s="457"/>
      <c r="AQ150" s="457"/>
      <c r="AR150" s="457"/>
    </row>
    <row r="151" spans="1:44" ht="18" customHeight="1">
      <c r="A151" s="492"/>
      <c r="B151" s="493"/>
      <c r="C151" s="493"/>
      <c r="D151" s="493"/>
      <c r="E151" s="493"/>
      <c r="F151" s="493"/>
      <c r="G151" s="493"/>
      <c r="H151" s="493"/>
      <c r="I151" s="494"/>
      <c r="J151" s="493"/>
      <c r="K151" s="494"/>
      <c r="L151" s="494"/>
      <c r="M151" s="494"/>
      <c r="N151" s="494"/>
      <c r="O151" s="494"/>
      <c r="P151" s="494"/>
      <c r="Q151" s="494"/>
      <c r="R151" s="494"/>
      <c r="S151" s="494"/>
      <c r="T151" s="494"/>
      <c r="U151" s="494"/>
      <c r="V151" s="494"/>
      <c r="W151" s="494"/>
      <c r="X151" s="494"/>
      <c r="Y151" s="457"/>
      <c r="Z151" s="457"/>
      <c r="AA151" s="457"/>
      <c r="AB151" s="457"/>
      <c r="AC151" s="457"/>
      <c r="AD151" s="457"/>
      <c r="AE151" s="457"/>
      <c r="AF151" s="457"/>
      <c r="AG151" s="457"/>
      <c r="AH151" s="457"/>
      <c r="AI151" s="457"/>
      <c r="AJ151" s="457"/>
      <c r="AK151" s="457"/>
      <c r="AL151" s="457"/>
      <c r="AM151" s="457"/>
      <c r="AN151" s="457"/>
      <c r="AO151" s="457"/>
      <c r="AP151" s="457"/>
      <c r="AQ151" s="457"/>
      <c r="AR151" s="457"/>
    </row>
    <row r="152" spans="1:44" ht="18" customHeight="1">
      <c r="A152" s="492"/>
      <c r="B152" s="493"/>
      <c r="C152" s="493"/>
      <c r="D152" s="493"/>
      <c r="E152" s="493"/>
      <c r="F152" s="493"/>
      <c r="G152" s="493"/>
      <c r="H152" s="493"/>
      <c r="I152" s="494"/>
      <c r="J152" s="493"/>
      <c r="K152" s="494"/>
      <c r="L152" s="494"/>
      <c r="M152" s="494"/>
      <c r="N152" s="494"/>
      <c r="O152" s="494"/>
      <c r="P152" s="494"/>
      <c r="Q152" s="494"/>
      <c r="R152" s="494"/>
      <c r="S152" s="494"/>
      <c r="T152" s="494"/>
      <c r="U152" s="494"/>
      <c r="V152" s="494"/>
      <c r="W152" s="494"/>
      <c r="X152" s="494"/>
      <c r="Y152" s="457"/>
      <c r="Z152" s="457"/>
      <c r="AA152" s="457"/>
      <c r="AB152" s="457"/>
      <c r="AC152" s="457"/>
      <c r="AD152" s="457"/>
      <c r="AE152" s="457"/>
      <c r="AF152" s="457"/>
      <c r="AG152" s="457"/>
      <c r="AH152" s="457"/>
      <c r="AI152" s="457"/>
      <c r="AJ152" s="457"/>
      <c r="AK152" s="457"/>
      <c r="AL152" s="457"/>
      <c r="AM152" s="457"/>
      <c r="AN152" s="457"/>
      <c r="AO152" s="457"/>
      <c r="AP152" s="457"/>
      <c r="AQ152" s="457"/>
      <c r="AR152" s="457"/>
    </row>
    <row r="153" spans="1:44" ht="18" customHeight="1">
      <c r="A153" s="492"/>
      <c r="B153" s="493"/>
      <c r="C153" s="493"/>
      <c r="D153" s="493"/>
      <c r="E153" s="493"/>
      <c r="F153" s="493"/>
      <c r="G153" s="493"/>
      <c r="H153" s="493"/>
      <c r="I153" s="494"/>
      <c r="J153" s="493"/>
      <c r="K153" s="494"/>
      <c r="L153" s="494"/>
      <c r="M153" s="494"/>
      <c r="N153" s="494"/>
      <c r="O153" s="494"/>
      <c r="P153" s="494"/>
      <c r="Q153" s="494"/>
      <c r="R153" s="494"/>
      <c r="S153" s="494"/>
      <c r="T153" s="494"/>
      <c r="U153" s="494"/>
      <c r="V153" s="494"/>
      <c r="W153" s="494"/>
      <c r="X153" s="494"/>
      <c r="Y153" s="457"/>
      <c r="Z153" s="457"/>
      <c r="AA153" s="457"/>
      <c r="AB153" s="457"/>
      <c r="AC153" s="457"/>
      <c r="AD153" s="457"/>
      <c r="AE153" s="457"/>
      <c r="AF153" s="457"/>
      <c r="AG153" s="457"/>
      <c r="AH153" s="457"/>
      <c r="AI153" s="457"/>
      <c r="AJ153" s="457"/>
      <c r="AK153" s="457"/>
      <c r="AL153" s="457"/>
      <c r="AM153" s="457"/>
      <c r="AN153" s="457"/>
      <c r="AO153" s="457"/>
      <c r="AP153" s="457"/>
      <c r="AQ153" s="457"/>
      <c r="AR153" s="457"/>
    </row>
    <row r="154" spans="1:44" ht="18" customHeight="1">
      <c r="A154" s="492"/>
      <c r="B154" s="493"/>
      <c r="C154" s="493"/>
      <c r="D154" s="493"/>
      <c r="E154" s="493"/>
      <c r="F154" s="493"/>
      <c r="G154" s="493"/>
      <c r="H154" s="493"/>
      <c r="I154" s="494"/>
      <c r="J154" s="493"/>
      <c r="K154" s="494"/>
      <c r="L154" s="494"/>
      <c r="M154" s="494"/>
      <c r="N154" s="494"/>
      <c r="O154" s="494"/>
      <c r="P154" s="494"/>
      <c r="Q154" s="494"/>
      <c r="R154" s="494"/>
      <c r="S154" s="494"/>
      <c r="T154" s="494"/>
      <c r="U154" s="494"/>
      <c r="V154" s="494"/>
      <c r="W154" s="494"/>
      <c r="X154" s="494"/>
      <c r="Y154" s="457"/>
      <c r="Z154" s="457"/>
      <c r="AA154" s="457"/>
      <c r="AB154" s="457"/>
      <c r="AC154" s="457"/>
      <c r="AD154" s="457"/>
      <c r="AE154" s="457"/>
      <c r="AF154" s="457"/>
      <c r="AG154" s="457"/>
      <c r="AH154" s="457"/>
      <c r="AI154" s="457"/>
      <c r="AJ154" s="457"/>
      <c r="AK154" s="457"/>
      <c r="AL154" s="457"/>
      <c r="AM154" s="457"/>
      <c r="AN154" s="457"/>
      <c r="AO154" s="457"/>
      <c r="AP154" s="457"/>
      <c r="AQ154" s="457"/>
      <c r="AR154" s="457"/>
    </row>
    <row r="155" spans="1:44" ht="18" customHeight="1">
      <c r="A155" s="492"/>
      <c r="B155" s="493"/>
      <c r="C155" s="493"/>
      <c r="D155" s="493"/>
      <c r="E155" s="493"/>
      <c r="F155" s="493"/>
      <c r="G155" s="493"/>
      <c r="H155" s="493"/>
      <c r="I155" s="494"/>
      <c r="J155" s="493"/>
      <c r="K155" s="494"/>
      <c r="L155" s="494"/>
      <c r="M155" s="494"/>
      <c r="N155" s="494"/>
      <c r="O155" s="494"/>
      <c r="P155" s="494"/>
      <c r="Q155" s="494"/>
      <c r="R155" s="494"/>
      <c r="S155" s="494"/>
      <c r="T155" s="494"/>
      <c r="U155" s="494"/>
      <c r="V155" s="494"/>
      <c r="W155" s="494"/>
      <c r="X155" s="494"/>
      <c r="Y155" s="457"/>
      <c r="Z155" s="457"/>
      <c r="AA155" s="457"/>
      <c r="AB155" s="457"/>
      <c r="AC155" s="457"/>
      <c r="AD155" s="457"/>
      <c r="AE155" s="457"/>
      <c r="AF155" s="457"/>
      <c r="AG155" s="457"/>
      <c r="AH155" s="457"/>
      <c r="AI155" s="457"/>
      <c r="AJ155" s="457"/>
      <c r="AK155" s="457"/>
      <c r="AL155" s="457"/>
      <c r="AM155" s="457"/>
      <c r="AN155" s="457"/>
      <c r="AO155" s="457"/>
      <c r="AP155" s="457"/>
      <c r="AQ155" s="457"/>
      <c r="AR155" s="457"/>
    </row>
    <row r="156" spans="1:44" ht="18" customHeight="1">
      <c r="A156" s="492"/>
      <c r="B156" s="493"/>
      <c r="C156" s="493"/>
      <c r="D156" s="493"/>
      <c r="E156" s="493"/>
      <c r="F156" s="493"/>
      <c r="G156" s="493"/>
      <c r="H156" s="493"/>
      <c r="I156" s="494"/>
      <c r="J156" s="493"/>
      <c r="K156" s="494"/>
      <c r="L156" s="494"/>
      <c r="M156" s="494"/>
      <c r="N156" s="494"/>
      <c r="O156" s="494"/>
      <c r="P156" s="494"/>
      <c r="Q156" s="494"/>
      <c r="R156" s="494"/>
      <c r="S156" s="494"/>
      <c r="T156" s="494"/>
      <c r="U156" s="494"/>
      <c r="V156" s="494"/>
      <c r="W156" s="494"/>
      <c r="X156" s="494"/>
      <c r="Y156" s="457"/>
      <c r="Z156" s="457"/>
      <c r="AA156" s="457"/>
      <c r="AB156" s="457"/>
      <c r="AC156" s="457"/>
      <c r="AD156" s="457"/>
      <c r="AE156" s="457"/>
      <c r="AF156" s="457"/>
      <c r="AG156" s="457"/>
      <c r="AH156" s="457"/>
      <c r="AI156" s="457"/>
      <c r="AJ156" s="457"/>
      <c r="AK156" s="457"/>
      <c r="AL156" s="457"/>
      <c r="AM156" s="457"/>
      <c r="AN156" s="457"/>
      <c r="AO156" s="457"/>
      <c r="AP156" s="457"/>
      <c r="AQ156" s="457"/>
      <c r="AR156" s="457"/>
    </row>
    <row r="157" spans="1:44" ht="18" customHeight="1">
      <c r="A157" s="492"/>
      <c r="B157" s="493"/>
      <c r="C157" s="493"/>
      <c r="D157" s="493"/>
      <c r="E157" s="493"/>
      <c r="F157" s="493"/>
      <c r="G157" s="493"/>
      <c r="H157" s="493"/>
      <c r="I157" s="494"/>
      <c r="J157" s="493"/>
      <c r="K157" s="494"/>
      <c r="L157" s="494"/>
      <c r="M157" s="494"/>
      <c r="N157" s="494"/>
      <c r="O157" s="494"/>
      <c r="P157" s="494"/>
      <c r="Q157" s="494"/>
      <c r="R157" s="494"/>
      <c r="S157" s="494"/>
      <c r="T157" s="494"/>
      <c r="U157" s="494"/>
      <c r="V157" s="494"/>
      <c r="W157" s="494"/>
      <c r="X157" s="494"/>
      <c r="Y157" s="457"/>
      <c r="Z157" s="457"/>
      <c r="AA157" s="457"/>
      <c r="AB157" s="457"/>
      <c r="AC157" s="457"/>
      <c r="AD157" s="457"/>
      <c r="AE157" s="457"/>
      <c r="AF157" s="457"/>
      <c r="AG157" s="457"/>
      <c r="AH157" s="457"/>
      <c r="AI157" s="457"/>
      <c r="AJ157" s="457"/>
      <c r="AK157" s="457"/>
      <c r="AL157" s="457"/>
      <c r="AM157" s="457"/>
      <c r="AN157" s="457"/>
      <c r="AO157" s="457"/>
      <c r="AP157" s="457"/>
      <c r="AQ157" s="457"/>
      <c r="AR157" s="457"/>
    </row>
    <row r="158" spans="1:44" ht="18" customHeight="1">
      <c r="A158" s="492"/>
      <c r="B158" s="493"/>
      <c r="C158" s="493"/>
      <c r="D158" s="493"/>
      <c r="E158" s="493"/>
      <c r="F158" s="493"/>
      <c r="G158" s="493"/>
      <c r="H158" s="493"/>
      <c r="I158" s="494"/>
      <c r="J158" s="493"/>
      <c r="K158" s="494"/>
      <c r="L158" s="494"/>
      <c r="M158" s="494"/>
      <c r="N158" s="494"/>
      <c r="O158" s="494"/>
      <c r="P158" s="494"/>
      <c r="Q158" s="494"/>
      <c r="R158" s="494"/>
      <c r="S158" s="494"/>
      <c r="T158" s="494"/>
      <c r="U158" s="494"/>
      <c r="V158" s="494"/>
      <c r="W158" s="494"/>
      <c r="X158" s="494"/>
      <c r="Y158" s="457"/>
      <c r="Z158" s="457"/>
      <c r="AA158" s="457"/>
      <c r="AB158" s="457"/>
      <c r="AC158" s="457"/>
      <c r="AD158" s="457"/>
      <c r="AE158" s="457"/>
      <c r="AF158" s="457"/>
      <c r="AG158" s="457"/>
      <c r="AH158" s="457"/>
      <c r="AI158" s="457"/>
      <c r="AJ158" s="457"/>
      <c r="AK158" s="457"/>
      <c r="AL158" s="457"/>
      <c r="AM158" s="457"/>
      <c r="AN158" s="457"/>
      <c r="AO158" s="457"/>
      <c r="AP158" s="457"/>
      <c r="AQ158" s="457"/>
      <c r="AR158" s="457"/>
    </row>
    <row r="159" spans="1:44" ht="18" customHeight="1">
      <c r="A159" s="492"/>
      <c r="B159" s="493"/>
      <c r="C159" s="493"/>
      <c r="D159" s="493"/>
      <c r="E159" s="493"/>
      <c r="F159" s="493"/>
      <c r="G159" s="493"/>
      <c r="H159" s="493"/>
      <c r="I159" s="494"/>
      <c r="J159" s="493"/>
      <c r="K159" s="494"/>
      <c r="L159" s="494"/>
      <c r="M159" s="494"/>
      <c r="N159" s="494"/>
      <c r="O159" s="494"/>
      <c r="P159" s="494"/>
      <c r="Q159" s="494"/>
      <c r="R159" s="494"/>
      <c r="S159" s="494"/>
      <c r="T159" s="494"/>
      <c r="U159" s="494"/>
      <c r="V159" s="494"/>
      <c r="W159" s="494"/>
      <c r="X159" s="494"/>
      <c r="Y159" s="457"/>
      <c r="Z159" s="457"/>
      <c r="AA159" s="457"/>
      <c r="AB159" s="457"/>
      <c r="AC159" s="457"/>
      <c r="AD159" s="457"/>
      <c r="AE159" s="457"/>
      <c r="AF159" s="457"/>
      <c r="AG159" s="457"/>
      <c r="AH159" s="457"/>
      <c r="AI159" s="457"/>
      <c r="AJ159" s="457"/>
      <c r="AK159" s="457"/>
      <c r="AL159" s="457"/>
      <c r="AM159" s="457"/>
      <c r="AN159" s="457"/>
      <c r="AO159" s="457"/>
      <c r="AP159" s="457"/>
      <c r="AQ159" s="457"/>
      <c r="AR159" s="457"/>
    </row>
    <row r="160" spans="1:44" ht="18" customHeight="1">
      <c r="A160" s="492"/>
      <c r="B160" s="493"/>
      <c r="C160" s="493"/>
      <c r="D160" s="493"/>
      <c r="E160" s="493"/>
      <c r="F160" s="493"/>
      <c r="G160" s="493"/>
      <c r="H160" s="493"/>
      <c r="I160" s="494"/>
      <c r="J160" s="493"/>
      <c r="K160" s="494"/>
      <c r="L160" s="494"/>
      <c r="M160" s="494"/>
      <c r="N160" s="494"/>
      <c r="O160" s="494"/>
      <c r="P160" s="494"/>
      <c r="Q160" s="494"/>
      <c r="R160" s="494"/>
      <c r="S160" s="494"/>
      <c r="T160" s="494"/>
      <c r="U160" s="494"/>
      <c r="V160" s="494"/>
      <c r="W160" s="494"/>
      <c r="X160" s="494"/>
      <c r="Y160" s="457"/>
      <c r="Z160" s="457"/>
      <c r="AA160" s="457"/>
      <c r="AB160" s="457"/>
      <c r="AC160" s="457"/>
      <c r="AD160" s="457"/>
      <c r="AE160" s="457"/>
      <c r="AF160" s="457"/>
      <c r="AG160" s="457"/>
      <c r="AH160" s="457"/>
      <c r="AI160" s="457"/>
      <c r="AJ160" s="457"/>
      <c r="AK160" s="457"/>
      <c r="AL160" s="457"/>
      <c r="AM160" s="457"/>
      <c r="AN160" s="457"/>
      <c r="AO160" s="457"/>
      <c r="AP160" s="457"/>
      <c r="AQ160" s="457"/>
      <c r="AR160" s="457"/>
    </row>
    <row r="161" spans="1:44" ht="18" customHeight="1">
      <c r="A161" s="492"/>
      <c r="B161" s="493"/>
      <c r="C161" s="493"/>
      <c r="D161" s="493"/>
      <c r="E161" s="493"/>
      <c r="F161" s="493"/>
      <c r="G161" s="493"/>
      <c r="H161" s="493"/>
      <c r="I161" s="494"/>
      <c r="J161" s="493"/>
      <c r="K161" s="494"/>
      <c r="L161" s="494"/>
      <c r="M161" s="494"/>
      <c r="N161" s="494"/>
      <c r="O161" s="494"/>
      <c r="P161" s="494"/>
      <c r="Q161" s="494"/>
      <c r="R161" s="494"/>
      <c r="S161" s="494"/>
      <c r="T161" s="494"/>
      <c r="U161" s="494"/>
      <c r="V161" s="494"/>
      <c r="W161" s="494"/>
      <c r="X161" s="494"/>
      <c r="Y161" s="457"/>
      <c r="Z161" s="457"/>
      <c r="AA161" s="457"/>
      <c r="AB161" s="457"/>
      <c r="AC161" s="457"/>
      <c r="AD161" s="457"/>
      <c r="AE161" s="457"/>
      <c r="AF161" s="457"/>
      <c r="AG161" s="457"/>
      <c r="AH161" s="457"/>
      <c r="AI161" s="457"/>
      <c r="AJ161" s="457"/>
      <c r="AK161" s="457"/>
      <c r="AL161" s="457"/>
      <c r="AM161" s="457"/>
      <c r="AN161" s="457"/>
      <c r="AO161" s="457"/>
      <c r="AP161" s="457"/>
      <c r="AQ161" s="457"/>
      <c r="AR161" s="457"/>
    </row>
    <row r="162" spans="1:44" ht="18" customHeight="1">
      <c r="A162" s="492"/>
      <c r="B162" s="493"/>
      <c r="C162" s="493"/>
      <c r="D162" s="493"/>
      <c r="E162" s="493"/>
      <c r="F162" s="493"/>
      <c r="G162" s="493"/>
      <c r="H162" s="493"/>
      <c r="I162" s="494"/>
      <c r="J162" s="493"/>
      <c r="K162" s="494"/>
      <c r="L162" s="494"/>
      <c r="M162" s="494"/>
      <c r="N162" s="494"/>
      <c r="O162" s="494"/>
      <c r="P162" s="494"/>
      <c r="Q162" s="494"/>
      <c r="R162" s="494"/>
      <c r="S162" s="494"/>
      <c r="T162" s="494"/>
      <c r="U162" s="494"/>
      <c r="V162" s="494"/>
      <c r="W162" s="494"/>
      <c r="X162" s="494"/>
      <c r="Y162" s="457"/>
      <c r="Z162" s="457"/>
      <c r="AA162" s="457"/>
      <c r="AB162" s="457"/>
      <c r="AC162" s="457"/>
      <c r="AD162" s="457"/>
      <c r="AE162" s="457"/>
      <c r="AF162" s="457"/>
      <c r="AG162" s="457"/>
      <c r="AH162" s="457"/>
      <c r="AI162" s="457"/>
      <c r="AJ162" s="457"/>
      <c r="AK162" s="457"/>
      <c r="AL162" s="457"/>
      <c r="AM162" s="457"/>
      <c r="AN162" s="457"/>
      <c r="AO162" s="457"/>
      <c r="AP162" s="457"/>
      <c r="AQ162" s="457"/>
      <c r="AR162" s="457"/>
    </row>
    <row r="163" spans="1:44" ht="18" customHeight="1">
      <c r="A163" s="492"/>
      <c r="B163" s="493"/>
      <c r="C163" s="493"/>
      <c r="D163" s="493"/>
      <c r="E163" s="493"/>
      <c r="F163" s="493"/>
      <c r="G163" s="493"/>
      <c r="H163" s="493"/>
      <c r="I163" s="494"/>
      <c r="J163" s="493"/>
      <c r="K163" s="494"/>
      <c r="L163" s="494"/>
      <c r="M163" s="494"/>
      <c r="N163" s="494"/>
      <c r="O163" s="494"/>
      <c r="P163" s="494"/>
      <c r="Q163" s="494"/>
      <c r="R163" s="494"/>
      <c r="S163" s="494"/>
      <c r="T163" s="494"/>
      <c r="U163" s="494"/>
      <c r="V163" s="494"/>
      <c r="W163" s="494"/>
      <c r="X163" s="494"/>
      <c r="Y163" s="457"/>
      <c r="Z163" s="457"/>
      <c r="AA163" s="457"/>
      <c r="AB163" s="457"/>
      <c r="AC163" s="457"/>
      <c r="AD163" s="457"/>
      <c r="AE163" s="457"/>
      <c r="AF163" s="457"/>
      <c r="AG163" s="457"/>
      <c r="AH163" s="457"/>
      <c r="AI163" s="457"/>
      <c r="AJ163" s="457"/>
      <c r="AK163" s="457"/>
      <c r="AL163" s="457"/>
      <c r="AM163" s="457"/>
      <c r="AN163" s="457"/>
      <c r="AO163" s="457"/>
      <c r="AP163" s="457"/>
      <c r="AQ163" s="457"/>
      <c r="AR163" s="457"/>
    </row>
    <row r="164" spans="1:44" ht="18" customHeight="1">
      <c r="A164" s="492"/>
      <c r="B164" s="493"/>
      <c r="C164" s="493"/>
      <c r="D164" s="493"/>
      <c r="E164" s="493"/>
      <c r="F164" s="493"/>
      <c r="G164" s="493"/>
      <c r="H164" s="493"/>
      <c r="I164" s="494"/>
      <c r="J164" s="493"/>
      <c r="K164" s="494"/>
      <c r="L164" s="494"/>
      <c r="M164" s="494"/>
      <c r="N164" s="494"/>
      <c r="O164" s="494"/>
      <c r="P164" s="494"/>
      <c r="Q164" s="494"/>
      <c r="R164" s="494"/>
      <c r="S164" s="494"/>
      <c r="T164" s="494"/>
      <c r="U164" s="494"/>
      <c r="V164" s="494"/>
      <c r="W164" s="494"/>
      <c r="X164" s="494"/>
      <c r="Y164" s="457"/>
      <c r="Z164" s="457"/>
      <c r="AA164" s="457"/>
      <c r="AB164" s="457"/>
      <c r="AC164" s="457"/>
      <c r="AD164" s="457"/>
      <c r="AE164" s="457"/>
      <c r="AF164" s="457"/>
      <c r="AG164" s="457"/>
      <c r="AH164" s="457"/>
      <c r="AI164" s="457"/>
      <c r="AJ164" s="457"/>
      <c r="AK164" s="457"/>
      <c r="AL164" s="457"/>
      <c r="AM164" s="457"/>
      <c r="AN164" s="457"/>
      <c r="AO164" s="457"/>
      <c r="AP164" s="457"/>
      <c r="AQ164" s="457"/>
      <c r="AR164" s="457"/>
    </row>
    <row r="165" spans="1:44" ht="18" customHeight="1">
      <c r="A165" s="492"/>
      <c r="B165" s="493"/>
      <c r="C165" s="493"/>
      <c r="D165" s="493"/>
      <c r="E165" s="493"/>
      <c r="F165" s="493"/>
      <c r="G165" s="493"/>
      <c r="H165" s="493"/>
      <c r="I165" s="494"/>
      <c r="J165" s="493"/>
      <c r="K165" s="494"/>
      <c r="L165" s="494"/>
      <c r="M165" s="494"/>
      <c r="N165" s="494"/>
      <c r="O165" s="494"/>
      <c r="P165" s="494"/>
      <c r="Q165" s="494"/>
      <c r="R165" s="494"/>
      <c r="S165" s="494"/>
      <c r="T165" s="494"/>
      <c r="U165" s="494"/>
      <c r="V165" s="494"/>
      <c r="W165" s="494"/>
      <c r="X165" s="494"/>
      <c r="Y165" s="457"/>
      <c r="Z165" s="457"/>
      <c r="AA165" s="457"/>
      <c r="AB165" s="457"/>
      <c r="AC165" s="457"/>
      <c r="AD165" s="457"/>
      <c r="AE165" s="457"/>
      <c r="AF165" s="457"/>
      <c r="AG165" s="457"/>
      <c r="AH165" s="457"/>
      <c r="AI165" s="457"/>
      <c r="AJ165" s="457"/>
      <c r="AK165" s="457"/>
      <c r="AL165" s="457"/>
      <c r="AM165" s="457"/>
      <c r="AN165" s="457"/>
      <c r="AO165" s="457"/>
      <c r="AP165" s="457"/>
      <c r="AQ165" s="457"/>
      <c r="AR165" s="457"/>
    </row>
    <row r="166" spans="1:44" ht="18" customHeight="1">
      <c r="A166" s="492"/>
      <c r="B166" s="493"/>
      <c r="C166" s="493"/>
      <c r="D166" s="493"/>
      <c r="E166" s="493"/>
      <c r="F166" s="493"/>
      <c r="G166" s="493"/>
      <c r="H166" s="493"/>
      <c r="I166" s="494"/>
      <c r="J166" s="493"/>
      <c r="K166" s="494"/>
      <c r="L166" s="494"/>
      <c r="M166" s="494"/>
      <c r="N166" s="494"/>
      <c r="O166" s="494"/>
      <c r="P166" s="494"/>
      <c r="Q166" s="494"/>
      <c r="R166" s="494"/>
      <c r="S166" s="494"/>
      <c r="T166" s="494"/>
      <c r="U166" s="494"/>
      <c r="V166" s="494"/>
      <c r="W166" s="494"/>
      <c r="X166" s="494"/>
      <c r="Y166" s="457"/>
      <c r="Z166" s="457"/>
      <c r="AA166" s="457"/>
      <c r="AB166" s="457"/>
      <c r="AC166" s="457"/>
      <c r="AD166" s="457"/>
      <c r="AE166" s="457"/>
      <c r="AF166" s="457"/>
      <c r="AG166" s="457"/>
      <c r="AH166" s="457"/>
      <c r="AI166" s="457"/>
      <c r="AJ166" s="457"/>
      <c r="AK166" s="457"/>
      <c r="AL166" s="457"/>
      <c r="AM166" s="457"/>
      <c r="AN166" s="457"/>
      <c r="AO166" s="457"/>
      <c r="AP166" s="457"/>
      <c r="AQ166" s="457"/>
      <c r="AR166" s="457"/>
    </row>
    <row r="167" spans="1:44" ht="18" customHeight="1">
      <c r="A167" s="492"/>
      <c r="B167" s="493"/>
      <c r="C167" s="493"/>
      <c r="D167" s="493"/>
      <c r="E167" s="493"/>
      <c r="F167" s="493"/>
      <c r="G167" s="493"/>
      <c r="H167" s="493"/>
      <c r="I167" s="494"/>
      <c r="J167" s="493"/>
      <c r="K167" s="494"/>
      <c r="L167" s="494"/>
      <c r="M167" s="494"/>
      <c r="N167" s="494"/>
      <c r="O167" s="494"/>
      <c r="P167" s="494"/>
      <c r="Q167" s="494"/>
      <c r="R167" s="494"/>
      <c r="S167" s="494"/>
      <c r="T167" s="494"/>
      <c r="U167" s="494"/>
      <c r="V167" s="494"/>
      <c r="W167" s="494"/>
      <c r="X167" s="494"/>
      <c r="Y167" s="457"/>
      <c r="Z167" s="457"/>
      <c r="AA167" s="457"/>
      <c r="AB167" s="457"/>
      <c r="AC167" s="457"/>
      <c r="AD167" s="457"/>
      <c r="AE167" s="457"/>
      <c r="AF167" s="457"/>
      <c r="AG167" s="457"/>
      <c r="AH167" s="457"/>
      <c r="AI167" s="457"/>
      <c r="AJ167" s="457"/>
      <c r="AK167" s="457"/>
      <c r="AL167" s="457"/>
      <c r="AM167" s="457"/>
      <c r="AN167" s="457"/>
      <c r="AO167" s="457"/>
      <c r="AP167" s="457"/>
      <c r="AQ167" s="457"/>
      <c r="AR167" s="457"/>
    </row>
    <row r="168" spans="1:44" ht="18" customHeight="1">
      <c r="A168" s="492"/>
      <c r="B168" s="493"/>
      <c r="C168" s="493"/>
      <c r="D168" s="493"/>
      <c r="E168" s="493"/>
      <c r="F168" s="493"/>
      <c r="G168" s="493"/>
      <c r="H168" s="493"/>
      <c r="I168" s="494"/>
      <c r="J168" s="493"/>
      <c r="K168" s="494"/>
      <c r="L168" s="494"/>
      <c r="M168" s="494"/>
      <c r="N168" s="494"/>
      <c r="O168" s="494"/>
      <c r="P168" s="494"/>
      <c r="Q168" s="494"/>
      <c r="R168" s="494"/>
      <c r="S168" s="494"/>
      <c r="T168" s="494"/>
      <c r="U168" s="494"/>
      <c r="V168" s="494"/>
      <c r="W168" s="494"/>
      <c r="X168" s="494"/>
      <c r="Y168" s="457"/>
      <c r="Z168" s="457"/>
      <c r="AA168" s="457"/>
      <c r="AB168" s="457"/>
      <c r="AC168" s="457"/>
      <c r="AD168" s="457"/>
      <c r="AE168" s="457"/>
      <c r="AF168" s="457"/>
      <c r="AG168" s="457"/>
      <c r="AH168" s="457"/>
      <c r="AI168" s="457"/>
      <c r="AJ168" s="457"/>
      <c r="AK168" s="457"/>
      <c r="AL168" s="457"/>
      <c r="AM168" s="457"/>
      <c r="AN168" s="457"/>
      <c r="AO168" s="457"/>
      <c r="AP168" s="457"/>
      <c r="AQ168" s="457"/>
      <c r="AR168" s="457"/>
    </row>
    <row r="169" spans="1:44" ht="18" customHeight="1">
      <c r="A169" s="492"/>
      <c r="B169" s="493"/>
      <c r="C169" s="493"/>
      <c r="D169" s="493"/>
      <c r="E169" s="493"/>
      <c r="F169" s="493"/>
      <c r="G169" s="493"/>
      <c r="H169" s="493"/>
      <c r="I169" s="494"/>
      <c r="J169" s="493"/>
      <c r="K169" s="494"/>
      <c r="L169" s="494"/>
      <c r="M169" s="494"/>
      <c r="N169" s="494"/>
      <c r="O169" s="494"/>
      <c r="P169" s="494"/>
      <c r="Q169" s="494"/>
      <c r="R169" s="494"/>
      <c r="S169" s="494"/>
      <c r="T169" s="494"/>
      <c r="U169" s="494"/>
      <c r="V169" s="494"/>
      <c r="W169" s="494"/>
      <c r="X169" s="494"/>
      <c r="Y169" s="457"/>
      <c r="Z169" s="457"/>
      <c r="AA169" s="457"/>
      <c r="AB169" s="457"/>
      <c r="AC169" s="457"/>
      <c r="AD169" s="457"/>
      <c r="AE169" s="457"/>
      <c r="AF169" s="457"/>
      <c r="AG169" s="457"/>
      <c r="AH169" s="457"/>
      <c r="AI169" s="457"/>
      <c r="AJ169" s="457"/>
      <c r="AK169" s="457"/>
      <c r="AL169" s="457"/>
      <c r="AM169" s="457"/>
      <c r="AN169" s="457"/>
      <c r="AO169" s="457"/>
      <c r="AP169" s="457"/>
      <c r="AQ169" s="457"/>
      <c r="AR169" s="457"/>
    </row>
    <row r="170" spans="1:44" ht="18" customHeight="1">
      <c r="A170" s="492"/>
      <c r="B170" s="493"/>
      <c r="C170" s="493"/>
      <c r="D170" s="493"/>
      <c r="E170" s="493"/>
      <c r="F170" s="493"/>
      <c r="G170" s="493"/>
      <c r="H170" s="493"/>
      <c r="I170" s="494"/>
      <c r="J170" s="493"/>
      <c r="K170" s="494"/>
      <c r="L170" s="494"/>
      <c r="M170" s="494"/>
      <c r="N170" s="494"/>
      <c r="O170" s="494"/>
      <c r="P170" s="494"/>
      <c r="Q170" s="494"/>
      <c r="R170" s="494"/>
      <c r="S170" s="494"/>
      <c r="T170" s="494"/>
      <c r="U170" s="494"/>
      <c r="V170" s="494"/>
      <c r="W170" s="494"/>
      <c r="X170" s="494"/>
      <c r="Y170" s="457"/>
      <c r="Z170" s="457"/>
      <c r="AA170" s="457"/>
      <c r="AB170" s="457"/>
      <c r="AC170" s="457"/>
      <c r="AD170" s="457"/>
      <c r="AE170" s="457"/>
      <c r="AF170" s="457"/>
      <c r="AG170" s="457"/>
      <c r="AH170" s="457"/>
      <c r="AI170" s="457"/>
      <c r="AJ170" s="457"/>
      <c r="AK170" s="457"/>
      <c r="AL170" s="457"/>
      <c r="AM170" s="457"/>
      <c r="AN170" s="457"/>
      <c r="AO170" s="457"/>
      <c r="AP170" s="457"/>
      <c r="AQ170" s="457"/>
      <c r="AR170" s="457"/>
    </row>
    <row r="171" spans="1:44" ht="18" customHeight="1">
      <c r="A171" s="492"/>
      <c r="B171" s="493"/>
      <c r="C171" s="493"/>
      <c r="D171" s="493"/>
      <c r="E171" s="493"/>
      <c r="F171" s="493"/>
      <c r="G171" s="493"/>
      <c r="H171" s="493"/>
      <c r="I171" s="494"/>
      <c r="J171" s="493"/>
      <c r="K171" s="494"/>
      <c r="L171" s="494"/>
      <c r="M171" s="494"/>
      <c r="N171" s="494"/>
      <c r="O171" s="494"/>
      <c r="P171" s="494"/>
      <c r="Q171" s="494"/>
      <c r="R171" s="494"/>
      <c r="S171" s="494"/>
      <c r="T171" s="494"/>
      <c r="U171" s="494"/>
      <c r="V171" s="494"/>
      <c r="W171" s="494"/>
      <c r="X171" s="494"/>
      <c r="Y171" s="457"/>
      <c r="Z171" s="457"/>
      <c r="AA171" s="457"/>
      <c r="AB171" s="457"/>
      <c r="AC171" s="457"/>
      <c r="AD171" s="457"/>
      <c r="AE171" s="457"/>
      <c r="AF171" s="457"/>
      <c r="AG171" s="457"/>
      <c r="AH171" s="457"/>
      <c r="AI171" s="457"/>
      <c r="AJ171" s="457"/>
      <c r="AK171" s="457"/>
      <c r="AL171" s="457"/>
      <c r="AM171" s="457"/>
      <c r="AN171" s="457"/>
      <c r="AO171" s="457"/>
      <c r="AP171" s="457"/>
      <c r="AQ171" s="457"/>
      <c r="AR171" s="457"/>
    </row>
    <row r="172" spans="1:44" ht="18" customHeight="1">
      <c r="A172" s="492"/>
      <c r="B172" s="493"/>
      <c r="C172" s="493"/>
      <c r="D172" s="493"/>
      <c r="E172" s="493"/>
      <c r="F172" s="493"/>
      <c r="G172" s="493"/>
      <c r="H172" s="493"/>
      <c r="I172" s="494"/>
      <c r="J172" s="493"/>
      <c r="K172" s="494"/>
      <c r="L172" s="494"/>
      <c r="M172" s="494"/>
      <c r="N172" s="494"/>
      <c r="O172" s="494"/>
      <c r="P172" s="494"/>
      <c r="Q172" s="494"/>
      <c r="R172" s="494"/>
      <c r="S172" s="494"/>
      <c r="T172" s="494"/>
      <c r="U172" s="494"/>
      <c r="V172" s="494"/>
      <c r="W172" s="494"/>
      <c r="X172" s="494"/>
      <c r="Y172" s="457"/>
      <c r="Z172" s="457"/>
      <c r="AA172" s="457"/>
      <c r="AB172" s="457"/>
      <c r="AC172" s="457"/>
      <c r="AD172" s="457"/>
      <c r="AE172" s="457"/>
      <c r="AF172" s="457"/>
      <c r="AG172" s="457"/>
      <c r="AH172" s="457"/>
      <c r="AI172" s="457"/>
      <c r="AJ172" s="457"/>
      <c r="AK172" s="457"/>
      <c r="AL172" s="457"/>
      <c r="AM172" s="457"/>
      <c r="AN172" s="457"/>
      <c r="AO172" s="457"/>
      <c r="AP172" s="457"/>
      <c r="AQ172" s="457"/>
      <c r="AR172" s="457"/>
    </row>
    <row r="173" spans="1:44" ht="18" customHeight="1">
      <c r="A173" s="492"/>
      <c r="B173" s="493"/>
      <c r="C173" s="493"/>
      <c r="D173" s="493"/>
      <c r="E173" s="493"/>
      <c r="F173" s="493"/>
      <c r="G173" s="493"/>
      <c r="H173" s="493"/>
      <c r="I173" s="494"/>
      <c r="J173" s="493"/>
      <c r="K173" s="494"/>
      <c r="L173" s="494"/>
      <c r="M173" s="494"/>
      <c r="N173" s="494"/>
      <c r="O173" s="494"/>
      <c r="P173" s="494"/>
      <c r="Q173" s="494"/>
      <c r="R173" s="494"/>
      <c r="S173" s="494"/>
      <c r="T173" s="494"/>
      <c r="U173" s="494"/>
      <c r="V173" s="494"/>
      <c r="W173" s="494"/>
      <c r="X173" s="494"/>
      <c r="Y173" s="457"/>
      <c r="Z173" s="457"/>
      <c r="AA173" s="457"/>
      <c r="AB173" s="457"/>
      <c r="AC173" s="457"/>
      <c r="AD173" s="457"/>
      <c r="AE173" s="457"/>
      <c r="AF173" s="457"/>
      <c r="AG173" s="457"/>
      <c r="AH173" s="457"/>
      <c r="AI173" s="457"/>
      <c r="AJ173" s="457"/>
      <c r="AK173" s="457"/>
      <c r="AL173" s="457"/>
      <c r="AM173" s="457"/>
      <c r="AN173" s="457"/>
      <c r="AO173" s="457"/>
      <c r="AP173" s="457"/>
      <c r="AQ173" s="457"/>
      <c r="AR173" s="457"/>
    </row>
    <row r="174" spans="1:44" ht="18" customHeight="1">
      <c r="A174" s="492"/>
      <c r="B174" s="493"/>
      <c r="C174" s="493"/>
      <c r="D174" s="493"/>
      <c r="E174" s="493"/>
      <c r="F174" s="493"/>
      <c r="G174" s="493"/>
      <c r="H174" s="493"/>
      <c r="I174" s="494"/>
      <c r="J174" s="493"/>
      <c r="K174" s="494"/>
      <c r="L174" s="494"/>
      <c r="M174" s="494"/>
      <c r="N174" s="494"/>
      <c r="O174" s="494"/>
      <c r="P174" s="494"/>
      <c r="Q174" s="494"/>
      <c r="R174" s="494"/>
      <c r="S174" s="494"/>
      <c r="T174" s="494"/>
      <c r="U174" s="494"/>
      <c r="V174" s="494"/>
      <c r="W174" s="494"/>
      <c r="X174" s="494"/>
      <c r="Y174" s="457"/>
      <c r="Z174" s="457"/>
      <c r="AA174" s="457"/>
      <c r="AB174" s="457"/>
      <c r="AC174" s="457"/>
      <c r="AD174" s="457"/>
      <c r="AE174" s="457"/>
      <c r="AF174" s="457"/>
      <c r="AG174" s="457"/>
      <c r="AH174" s="457"/>
      <c r="AI174" s="457"/>
      <c r="AJ174" s="457"/>
      <c r="AK174" s="457"/>
      <c r="AL174" s="457"/>
      <c r="AM174" s="457"/>
      <c r="AN174" s="457"/>
      <c r="AO174" s="457"/>
      <c r="AP174" s="457"/>
      <c r="AQ174" s="457"/>
      <c r="AR174" s="457"/>
    </row>
    <row r="175" spans="1:44" ht="18" customHeight="1">
      <c r="A175" s="492"/>
      <c r="B175" s="493"/>
      <c r="C175" s="493"/>
      <c r="D175" s="493"/>
      <c r="E175" s="493"/>
      <c r="F175" s="493"/>
      <c r="G175" s="493"/>
      <c r="H175" s="493"/>
      <c r="I175" s="494"/>
      <c r="J175" s="493"/>
      <c r="K175" s="494"/>
      <c r="L175" s="494"/>
      <c r="M175" s="494"/>
      <c r="N175" s="494"/>
      <c r="O175" s="494"/>
      <c r="P175" s="494"/>
      <c r="Q175" s="494"/>
      <c r="R175" s="494"/>
      <c r="S175" s="494"/>
      <c r="T175" s="494"/>
      <c r="U175" s="494"/>
      <c r="V175" s="494"/>
      <c r="W175" s="494"/>
      <c r="X175" s="494"/>
      <c r="Y175" s="457"/>
      <c r="Z175" s="457"/>
      <c r="AA175" s="457"/>
      <c r="AB175" s="457"/>
      <c r="AC175" s="457"/>
      <c r="AD175" s="457"/>
      <c r="AE175" s="457"/>
      <c r="AF175" s="457"/>
      <c r="AG175" s="457"/>
      <c r="AH175" s="457"/>
      <c r="AI175" s="457"/>
      <c r="AJ175" s="457"/>
      <c r="AK175" s="457"/>
      <c r="AL175" s="457"/>
      <c r="AM175" s="457"/>
      <c r="AN175" s="457"/>
      <c r="AO175" s="457"/>
      <c r="AP175" s="457"/>
      <c r="AQ175" s="457"/>
      <c r="AR175" s="457"/>
    </row>
    <row r="176" spans="1:44" ht="18" customHeight="1">
      <c r="A176" s="492"/>
      <c r="B176" s="493"/>
      <c r="C176" s="493"/>
      <c r="D176" s="493"/>
      <c r="E176" s="493"/>
      <c r="F176" s="493"/>
      <c r="G176" s="493"/>
      <c r="H176" s="493"/>
      <c r="I176" s="494"/>
      <c r="J176" s="493"/>
      <c r="K176" s="494"/>
      <c r="L176" s="494"/>
      <c r="M176" s="494"/>
      <c r="N176" s="494"/>
      <c r="O176" s="494"/>
      <c r="P176" s="494"/>
      <c r="Q176" s="494"/>
      <c r="R176" s="494"/>
      <c r="S176" s="494"/>
      <c r="T176" s="494"/>
      <c r="U176" s="494"/>
      <c r="V176" s="494"/>
      <c r="W176" s="494"/>
      <c r="X176" s="494"/>
      <c r="Y176" s="457"/>
      <c r="Z176" s="457"/>
      <c r="AA176" s="457"/>
      <c r="AB176" s="457"/>
      <c r="AC176" s="457"/>
      <c r="AD176" s="457"/>
      <c r="AE176" s="457"/>
      <c r="AF176" s="457"/>
      <c r="AG176" s="457"/>
      <c r="AH176" s="457"/>
      <c r="AI176" s="457"/>
      <c r="AJ176" s="457"/>
      <c r="AK176" s="457"/>
      <c r="AL176" s="457"/>
      <c r="AM176" s="457"/>
      <c r="AN176" s="457"/>
      <c r="AO176" s="457"/>
      <c r="AP176" s="457"/>
      <c r="AQ176" s="457"/>
      <c r="AR176" s="457"/>
    </row>
    <row r="177" spans="1:44" ht="18" customHeight="1">
      <c r="A177" s="492"/>
      <c r="B177" s="493"/>
      <c r="C177" s="493"/>
      <c r="D177" s="493"/>
      <c r="E177" s="493"/>
      <c r="F177" s="493"/>
      <c r="G177" s="493"/>
      <c r="H177" s="493"/>
      <c r="I177" s="494"/>
      <c r="J177" s="493"/>
      <c r="K177" s="494"/>
      <c r="L177" s="494"/>
      <c r="M177" s="494"/>
      <c r="N177" s="494"/>
      <c r="O177" s="494"/>
      <c r="P177" s="494"/>
      <c r="Q177" s="494"/>
      <c r="R177" s="494"/>
      <c r="S177" s="494"/>
      <c r="T177" s="494"/>
      <c r="U177" s="494"/>
      <c r="V177" s="494"/>
      <c r="W177" s="494"/>
      <c r="X177" s="494"/>
      <c r="Y177" s="457"/>
      <c r="Z177" s="457"/>
      <c r="AA177" s="457"/>
      <c r="AB177" s="457"/>
      <c r="AC177" s="457"/>
      <c r="AD177" s="457"/>
      <c r="AE177" s="457"/>
      <c r="AF177" s="457"/>
      <c r="AG177" s="457"/>
      <c r="AH177" s="457"/>
      <c r="AI177" s="457"/>
      <c r="AJ177" s="457"/>
      <c r="AK177" s="457"/>
      <c r="AL177" s="457"/>
      <c r="AM177" s="457"/>
      <c r="AN177" s="457"/>
      <c r="AO177" s="457"/>
      <c r="AP177" s="457"/>
      <c r="AQ177" s="457"/>
      <c r="AR177" s="457"/>
    </row>
    <row r="178" spans="1:44" ht="18" customHeight="1">
      <c r="A178" s="492"/>
      <c r="B178" s="493"/>
      <c r="C178" s="493"/>
      <c r="D178" s="493"/>
      <c r="E178" s="493"/>
      <c r="F178" s="493"/>
      <c r="G178" s="493"/>
      <c r="H178" s="493"/>
      <c r="I178" s="494"/>
      <c r="J178" s="493"/>
      <c r="K178" s="494"/>
      <c r="L178" s="494"/>
      <c r="M178" s="494"/>
      <c r="N178" s="494"/>
      <c r="O178" s="494"/>
      <c r="P178" s="494"/>
      <c r="Q178" s="494"/>
      <c r="R178" s="494"/>
      <c r="S178" s="494"/>
      <c r="T178" s="494"/>
      <c r="U178" s="494"/>
      <c r="V178" s="494"/>
      <c r="W178" s="494"/>
      <c r="X178" s="494"/>
      <c r="Y178" s="457"/>
      <c r="Z178" s="457"/>
      <c r="AA178" s="457"/>
      <c r="AB178" s="457"/>
      <c r="AC178" s="457"/>
      <c r="AD178" s="457"/>
      <c r="AE178" s="457"/>
      <c r="AF178" s="457"/>
      <c r="AG178" s="457"/>
      <c r="AH178" s="457"/>
      <c r="AI178" s="457"/>
      <c r="AJ178" s="457"/>
      <c r="AK178" s="457"/>
      <c r="AL178" s="457"/>
      <c r="AM178" s="457"/>
      <c r="AN178" s="457"/>
      <c r="AO178" s="457"/>
      <c r="AP178" s="457"/>
      <c r="AQ178" s="457"/>
      <c r="AR178" s="457"/>
    </row>
    <row r="179" spans="1:44" ht="18" customHeight="1">
      <c r="A179" s="492"/>
      <c r="B179" s="493"/>
      <c r="C179" s="493"/>
      <c r="D179" s="493"/>
      <c r="E179" s="493"/>
      <c r="F179" s="493"/>
      <c r="G179" s="493"/>
      <c r="H179" s="493"/>
      <c r="I179" s="494"/>
      <c r="J179" s="493"/>
      <c r="K179" s="494"/>
      <c r="L179" s="494"/>
      <c r="M179" s="494"/>
      <c r="N179" s="494"/>
      <c r="O179" s="494"/>
      <c r="P179" s="494"/>
      <c r="Q179" s="494"/>
      <c r="R179" s="494"/>
      <c r="S179" s="494"/>
      <c r="T179" s="494"/>
      <c r="U179" s="494"/>
      <c r="V179" s="494"/>
      <c r="W179" s="494"/>
      <c r="X179" s="494"/>
      <c r="Y179" s="457"/>
      <c r="Z179" s="457"/>
      <c r="AA179" s="457"/>
      <c r="AB179" s="457"/>
      <c r="AC179" s="457"/>
      <c r="AD179" s="457"/>
      <c r="AE179" s="457"/>
      <c r="AF179" s="457"/>
      <c r="AG179" s="457"/>
      <c r="AH179" s="457"/>
      <c r="AI179" s="457"/>
      <c r="AJ179" s="457"/>
      <c r="AK179" s="457"/>
      <c r="AL179" s="457"/>
      <c r="AM179" s="457"/>
      <c r="AN179" s="457"/>
      <c r="AO179" s="457"/>
      <c r="AP179" s="457"/>
      <c r="AQ179" s="457"/>
      <c r="AR179" s="457"/>
    </row>
    <row r="180" spans="1:44" ht="18" customHeight="1">
      <c r="A180" s="492"/>
      <c r="B180" s="493"/>
      <c r="C180" s="493"/>
      <c r="D180" s="493"/>
      <c r="E180" s="493"/>
      <c r="F180" s="493"/>
      <c r="G180" s="493"/>
      <c r="H180" s="493"/>
      <c r="I180" s="494"/>
      <c r="J180" s="493"/>
      <c r="K180" s="494"/>
      <c r="L180" s="494"/>
      <c r="M180" s="494"/>
      <c r="N180" s="494"/>
      <c r="O180" s="494"/>
      <c r="P180" s="494"/>
      <c r="Q180" s="494"/>
      <c r="R180" s="494"/>
      <c r="S180" s="494"/>
      <c r="T180" s="494"/>
      <c r="U180" s="494"/>
      <c r="V180" s="494"/>
      <c r="W180" s="494"/>
      <c r="X180" s="494"/>
      <c r="Y180" s="457"/>
      <c r="Z180" s="457"/>
      <c r="AA180" s="457"/>
      <c r="AB180" s="457"/>
      <c r="AC180" s="457"/>
      <c r="AD180" s="457"/>
      <c r="AE180" s="457"/>
      <c r="AF180" s="457"/>
      <c r="AG180" s="457"/>
      <c r="AH180" s="457"/>
      <c r="AI180" s="457"/>
      <c r="AJ180" s="457"/>
      <c r="AK180" s="457"/>
      <c r="AL180" s="457"/>
      <c r="AM180" s="457"/>
      <c r="AN180" s="457"/>
      <c r="AO180" s="457"/>
      <c r="AP180" s="457"/>
      <c r="AQ180" s="457"/>
      <c r="AR180" s="457"/>
    </row>
    <row r="181" spans="1:44" ht="18" customHeight="1">
      <c r="A181" s="492"/>
      <c r="B181" s="493"/>
      <c r="C181" s="493"/>
      <c r="D181" s="493"/>
      <c r="E181" s="493"/>
      <c r="F181" s="493"/>
      <c r="G181" s="493"/>
      <c r="H181" s="493"/>
      <c r="I181" s="494"/>
      <c r="J181" s="493"/>
      <c r="K181" s="494"/>
      <c r="L181" s="494"/>
      <c r="M181" s="494"/>
      <c r="N181" s="494"/>
      <c r="O181" s="494"/>
      <c r="P181" s="494"/>
      <c r="Q181" s="494"/>
      <c r="R181" s="494"/>
      <c r="S181" s="494"/>
      <c r="T181" s="494"/>
      <c r="U181" s="494"/>
      <c r="V181" s="494"/>
      <c r="W181" s="494"/>
      <c r="X181" s="494"/>
      <c r="Y181" s="457"/>
      <c r="Z181" s="457"/>
      <c r="AA181" s="457"/>
      <c r="AB181" s="457"/>
      <c r="AC181" s="457"/>
      <c r="AD181" s="457"/>
      <c r="AE181" s="457"/>
      <c r="AF181" s="457"/>
      <c r="AG181" s="457"/>
      <c r="AH181" s="457"/>
      <c r="AI181" s="457"/>
      <c r="AJ181" s="457"/>
      <c r="AK181" s="457"/>
      <c r="AL181" s="457"/>
      <c r="AM181" s="457"/>
      <c r="AN181" s="457"/>
      <c r="AO181" s="457"/>
      <c r="AP181" s="457"/>
      <c r="AQ181" s="457"/>
      <c r="AR181" s="457"/>
    </row>
    <row r="182" spans="1:44" ht="18" customHeight="1">
      <c r="A182" s="492"/>
      <c r="B182" s="493"/>
      <c r="C182" s="493"/>
      <c r="D182" s="493"/>
      <c r="E182" s="493"/>
      <c r="F182" s="493"/>
      <c r="G182" s="493"/>
      <c r="H182" s="493"/>
      <c r="I182" s="494"/>
      <c r="J182" s="493"/>
      <c r="K182" s="494"/>
      <c r="L182" s="494"/>
      <c r="M182" s="494"/>
      <c r="N182" s="494"/>
      <c r="O182" s="494"/>
      <c r="P182" s="494"/>
      <c r="Q182" s="494"/>
      <c r="R182" s="494"/>
      <c r="S182" s="494"/>
      <c r="T182" s="494"/>
      <c r="U182" s="494"/>
      <c r="V182" s="494"/>
      <c r="W182" s="494"/>
      <c r="X182" s="494"/>
      <c r="Y182" s="457"/>
      <c r="Z182" s="457"/>
      <c r="AA182" s="457"/>
      <c r="AB182" s="457"/>
      <c r="AC182" s="457"/>
      <c r="AD182" s="457"/>
      <c r="AE182" s="457"/>
      <c r="AF182" s="457"/>
      <c r="AG182" s="457"/>
      <c r="AH182" s="457"/>
      <c r="AI182" s="457"/>
      <c r="AJ182" s="457"/>
      <c r="AK182" s="457"/>
      <c r="AL182" s="457"/>
      <c r="AM182" s="457"/>
      <c r="AN182" s="457"/>
      <c r="AO182" s="457"/>
      <c r="AP182" s="457"/>
      <c r="AQ182" s="457"/>
      <c r="AR182" s="457"/>
    </row>
    <row r="183" spans="1:44" ht="18" customHeight="1">
      <c r="A183" s="492"/>
      <c r="B183" s="493"/>
      <c r="C183" s="493"/>
      <c r="D183" s="493"/>
      <c r="E183" s="493"/>
      <c r="F183" s="493"/>
      <c r="G183" s="493"/>
      <c r="H183" s="493"/>
      <c r="I183" s="494"/>
      <c r="J183" s="493"/>
      <c r="K183" s="494"/>
      <c r="L183" s="494"/>
      <c r="M183" s="494"/>
      <c r="N183" s="494"/>
      <c r="O183" s="494"/>
      <c r="P183" s="494"/>
      <c r="Q183" s="494"/>
      <c r="R183" s="494"/>
      <c r="S183" s="494"/>
      <c r="T183" s="494"/>
      <c r="U183" s="494"/>
      <c r="V183" s="494"/>
      <c r="W183" s="494"/>
      <c r="X183" s="494"/>
      <c r="Y183" s="457"/>
      <c r="Z183" s="457"/>
      <c r="AA183" s="457"/>
      <c r="AB183" s="457"/>
      <c r="AC183" s="457"/>
      <c r="AD183" s="457"/>
      <c r="AE183" s="457"/>
      <c r="AF183" s="457"/>
      <c r="AG183" s="457"/>
      <c r="AH183" s="457"/>
      <c r="AI183" s="457"/>
      <c r="AJ183" s="457"/>
      <c r="AK183" s="457"/>
      <c r="AL183" s="457"/>
      <c r="AM183" s="457"/>
      <c r="AN183" s="457"/>
      <c r="AO183" s="457"/>
      <c r="AP183" s="457"/>
      <c r="AQ183" s="457"/>
      <c r="AR183" s="457"/>
    </row>
    <row r="184" spans="1:44" ht="18" customHeight="1">
      <c r="A184" s="492"/>
      <c r="B184" s="493"/>
      <c r="C184" s="493"/>
      <c r="D184" s="493"/>
      <c r="E184" s="493"/>
      <c r="F184" s="493"/>
      <c r="G184" s="493"/>
      <c r="H184" s="493"/>
      <c r="I184" s="494"/>
      <c r="J184" s="493"/>
      <c r="K184" s="494"/>
      <c r="L184" s="494"/>
      <c r="M184" s="494"/>
      <c r="N184" s="494"/>
      <c r="O184" s="494"/>
      <c r="P184" s="494"/>
      <c r="Q184" s="494"/>
      <c r="R184" s="494"/>
      <c r="S184" s="494"/>
      <c r="T184" s="494"/>
      <c r="U184" s="494"/>
      <c r="V184" s="494"/>
      <c r="W184" s="494"/>
      <c r="X184" s="494"/>
      <c r="Y184" s="457"/>
      <c r="Z184" s="457"/>
      <c r="AA184" s="457"/>
      <c r="AB184" s="457"/>
      <c r="AC184" s="457"/>
      <c r="AD184" s="457"/>
      <c r="AE184" s="457"/>
      <c r="AF184" s="457"/>
      <c r="AG184" s="457"/>
      <c r="AH184" s="457"/>
      <c r="AI184" s="457"/>
      <c r="AJ184" s="457"/>
      <c r="AK184" s="457"/>
      <c r="AL184" s="457"/>
      <c r="AM184" s="457"/>
      <c r="AN184" s="457"/>
      <c r="AO184" s="457"/>
      <c r="AP184" s="457"/>
      <c r="AQ184" s="457"/>
      <c r="AR184" s="457"/>
    </row>
    <row r="185" spans="1:44" ht="18" customHeight="1">
      <c r="A185" s="492"/>
      <c r="B185" s="493"/>
      <c r="C185" s="493"/>
      <c r="D185" s="493"/>
      <c r="E185" s="493"/>
      <c r="F185" s="493"/>
      <c r="G185" s="493"/>
      <c r="H185" s="493"/>
      <c r="I185" s="494"/>
      <c r="J185" s="493"/>
      <c r="K185" s="494"/>
      <c r="L185" s="494"/>
      <c r="M185" s="494"/>
      <c r="N185" s="494"/>
      <c r="O185" s="494"/>
      <c r="P185" s="494"/>
      <c r="Q185" s="494"/>
      <c r="R185" s="494"/>
      <c r="S185" s="494"/>
      <c r="T185" s="494"/>
      <c r="U185" s="494"/>
      <c r="V185" s="494"/>
      <c r="W185" s="494"/>
      <c r="X185" s="494"/>
      <c r="Y185" s="457"/>
      <c r="Z185" s="457"/>
      <c r="AA185" s="457"/>
      <c r="AB185" s="457"/>
      <c r="AC185" s="457"/>
      <c r="AD185" s="457"/>
      <c r="AE185" s="457"/>
      <c r="AF185" s="457"/>
      <c r="AG185" s="457"/>
      <c r="AH185" s="457"/>
      <c r="AI185" s="457"/>
      <c r="AJ185" s="457"/>
      <c r="AK185" s="457"/>
      <c r="AL185" s="457"/>
      <c r="AM185" s="457"/>
      <c r="AN185" s="457"/>
      <c r="AO185" s="457"/>
      <c r="AP185" s="457"/>
      <c r="AQ185" s="457"/>
      <c r="AR185" s="457"/>
    </row>
    <row r="186" spans="1:44" ht="18" customHeight="1">
      <c r="A186" s="492"/>
      <c r="B186" s="493"/>
      <c r="C186" s="493"/>
      <c r="D186" s="493"/>
      <c r="E186" s="493"/>
      <c r="F186" s="493"/>
      <c r="G186" s="493"/>
      <c r="H186" s="493"/>
      <c r="I186" s="494"/>
      <c r="J186" s="493"/>
      <c r="K186" s="494"/>
      <c r="L186" s="494"/>
      <c r="M186" s="494"/>
      <c r="N186" s="494"/>
      <c r="O186" s="494"/>
      <c r="P186" s="494"/>
      <c r="Q186" s="494"/>
      <c r="R186" s="494"/>
      <c r="S186" s="494"/>
      <c r="T186" s="494"/>
      <c r="U186" s="494"/>
      <c r="V186" s="494"/>
      <c r="W186" s="494"/>
      <c r="X186" s="494"/>
      <c r="Y186" s="457"/>
      <c r="Z186" s="457"/>
      <c r="AA186" s="457"/>
      <c r="AB186" s="457"/>
      <c r="AC186" s="457"/>
      <c r="AD186" s="457"/>
      <c r="AE186" s="457"/>
      <c r="AF186" s="457"/>
      <c r="AG186" s="457"/>
      <c r="AH186" s="457"/>
      <c r="AI186" s="457"/>
      <c r="AJ186" s="457"/>
      <c r="AK186" s="457"/>
      <c r="AL186" s="457"/>
      <c r="AM186" s="457"/>
      <c r="AN186" s="457"/>
      <c r="AO186" s="457"/>
      <c r="AP186" s="457"/>
      <c r="AQ186" s="457"/>
      <c r="AR186" s="457"/>
    </row>
    <row r="187" spans="1:44" ht="18" customHeight="1">
      <c r="A187" s="492"/>
      <c r="B187" s="493"/>
      <c r="C187" s="493"/>
      <c r="D187" s="493"/>
      <c r="E187" s="493"/>
      <c r="F187" s="493"/>
      <c r="G187" s="493"/>
      <c r="H187" s="493"/>
      <c r="I187" s="494"/>
      <c r="J187" s="493"/>
      <c r="K187" s="494"/>
      <c r="L187" s="494"/>
      <c r="M187" s="494"/>
      <c r="N187" s="494"/>
      <c r="O187" s="494"/>
      <c r="P187" s="494"/>
      <c r="Q187" s="494"/>
      <c r="R187" s="494"/>
      <c r="S187" s="494"/>
      <c r="T187" s="494"/>
      <c r="U187" s="494"/>
      <c r="V187" s="494"/>
      <c r="W187" s="494"/>
      <c r="X187" s="494"/>
      <c r="Y187" s="457"/>
      <c r="Z187" s="457"/>
      <c r="AA187" s="457"/>
      <c r="AB187" s="457"/>
      <c r="AC187" s="457"/>
      <c r="AD187" s="457"/>
      <c r="AE187" s="457"/>
      <c r="AF187" s="457"/>
      <c r="AG187" s="457"/>
      <c r="AH187" s="457"/>
      <c r="AI187" s="457"/>
      <c r="AJ187" s="457"/>
      <c r="AK187" s="457"/>
      <c r="AL187" s="457"/>
      <c r="AM187" s="457"/>
      <c r="AN187" s="457"/>
      <c r="AO187" s="457"/>
      <c r="AP187" s="457"/>
      <c r="AQ187" s="457"/>
      <c r="AR187" s="457"/>
    </row>
    <row r="188" spans="1:44" ht="18" customHeight="1">
      <c r="A188" s="492"/>
      <c r="B188" s="493"/>
      <c r="C188" s="493"/>
      <c r="D188" s="493"/>
      <c r="E188" s="493"/>
      <c r="F188" s="493"/>
      <c r="G188" s="493"/>
      <c r="H188" s="493"/>
      <c r="I188" s="494"/>
      <c r="J188" s="493"/>
      <c r="K188" s="494"/>
      <c r="L188" s="494"/>
      <c r="M188" s="494"/>
      <c r="N188" s="494"/>
      <c r="O188" s="494"/>
      <c r="P188" s="494"/>
      <c r="Q188" s="494"/>
      <c r="R188" s="494"/>
      <c r="S188" s="494"/>
      <c r="T188" s="494"/>
      <c r="U188" s="494"/>
      <c r="V188" s="494"/>
      <c r="W188" s="494"/>
      <c r="X188" s="494"/>
      <c r="Y188" s="457"/>
      <c r="Z188" s="457"/>
      <c r="AA188" s="457"/>
      <c r="AB188" s="457"/>
      <c r="AC188" s="457"/>
      <c r="AD188" s="457"/>
      <c r="AE188" s="457"/>
      <c r="AF188" s="457"/>
      <c r="AG188" s="457"/>
      <c r="AH188" s="457"/>
      <c r="AI188" s="457"/>
      <c r="AJ188" s="457"/>
      <c r="AK188" s="457"/>
      <c r="AL188" s="457"/>
      <c r="AM188" s="457"/>
      <c r="AN188" s="457"/>
      <c r="AO188" s="457"/>
      <c r="AP188" s="457"/>
      <c r="AQ188" s="457"/>
      <c r="AR188" s="457"/>
    </row>
    <row r="189" spans="1:44" ht="18" customHeight="1">
      <c r="A189" s="492"/>
      <c r="B189" s="493"/>
      <c r="C189" s="493"/>
      <c r="D189" s="493"/>
      <c r="E189" s="493"/>
      <c r="F189" s="493"/>
      <c r="G189" s="493"/>
      <c r="H189" s="493"/>
      <c r="I189" s="494"/>
      <c r="J189" s="493"/>
      <c r="K189" s="494"/>
      <c r="L189" s="494"/>
      <c r="M189" s="494"/>
      <c r="N189" s="494"/>
      <c r="O189" s="494"/>
      <c r="P189" s="494"/>
      <c r="Q189" s="494"/>
      <c r="R189" s="494"/>
      <c r="S189" s="494"/>
      <c r="T189" s="494"/>
      <c r="U189" s="494"/>
      <c r="V189" s="494"/>
      <c r="W189" s="494"/>
      <c r="X189" s="494"/>
      <c r="Y189" s="457"/>
      <c r="Z189" s="457"/>
      <c r="AA189" s="457"/>
      <c r="AB189" s="457"/>
      <c r="AC189" s="457"/>
      <c r="AD189" s="457"/>
      <c r="AE189" s="457"/>
      <c r="AF189" s="457"/>
      <c r="AG189" s="457"/>
      <c r="AH189" s="457"/>
      <c r="AI189" s="457"/>
      <c r="AJ189" s="457"/>
      <c r="AK189" s="457"/>
      <c r="AL189" s="457"/>
      <c r="AM189" s="457"/>
      <c r="AN189" s="457"/>
      <c r="AO189" s="457"/>
      <c r="AP189" s="457"/>
      <c r="AQ189" s="457"/>
      <c r="AR189" s="457"/>
    </row>
    <row r="190" spans="1:44" ht="18" customHeight="1">
      <c r="A190" s="492"/>
      <c r="B190" s="493"/>
      <c r="C190" s="493"/>
      <c r="D190" s="493"/>
      <c r="E190" s="493"/>
      <c r="F190" s="493"/>
      <c r="G190" s="493"/>
      <c r="H190" s="493"/>
      <c r="I190" s="494"/>
      <c r="J190" s="493"/>
      <c r="K190" s="494"/>
      <c r="L190" s="494"/>
      <c r="M190" s="494"/>
      <c r="N190" s="494"/>
      <c r="O190" s="494"/>
      <c r="P190" s="494"/>
      <c r="Q190" s="494"/>
      <c r="R190" s="494"/>
      <c r="S190" s="494"/>
      <c r="T190" s="494"/>
      <c r="U190" s="494"/>
      <c r="V190" s="494"/>
      <c r="W190" s="494"/>
      <c r="X190" s="494"/>
      <c r="Y190" s="457"/>
      <c r="Z190" s="457"/>
      <c r="AA190" s="457"/>
      <c r="AB190" s="457"/>
      <c r="AC190" s="457"/>
      <c r="AD190" s="457"/>
      <c r="AE190" s="457"/>
      <c r="AF190" s="457"/>
      <c r="AG190" s="457"/>
      <c r="AH190" s="457"/>
      <c r="AI190" s="457"/>
      <c r="AJ190" s="457"/>
      <c r="AK190" s="457"/>
      <c r="AL190" s="457"/>
      <c r="AM190" s="457"/>
      <c r="AN190" s="457"/>
      <c r="AO190" s="457"/>
      <c r="AP190" s="457"/>
      <c r="AQ190" s="457"/>
      <c r="AR190" s="457"/>
    </row>
    <row r="191" spans="1:44" ht="18" customHeight="1">
      <c r="A191" s="492"/>
      <c r="B191" s="493"/>
      <c r="C191" s="493"/>
      <c r="D191" s="493"/>
      <c r="E191" s="493"/>
      <c r="F191" s="493"/>
      <c r="G191" s="493"/>
      <c r="H191" s="493"/>
      <c r="I191" s="494"/>
      <c r="J191" s="493"/>
      <c r="K191" s="494"/>
      <c r="L191" s="494"/>
      <c r="M191" s="494"/>
      <c r="N191" s="494"/>
      <c r="O191" s="494"/>
      <c r="P191" s="494"/>
      <c r="Q191" s="494"/>
      <c r="R191" s="494"/>
      <c r="S191" s="494"/>
      <c r="T191" s="494"/>
      <c r="U191" s="494"/>
      <c r="V191" s="494"/>
      <c r="W191" s="494"/>
      <c r="X191" s="494"/>
      <c r="Y191" s="457"/>
      <c r="Z191" s="457"/>
      <c r="AA191" s="457"/>
      <c r="AB191" s="457"/>
      <c r="AC191" s="457"/>
      <c r="AD191" s="457"/>
      <c r="AE191" s="457"/>
      <c r="AF191" s="457"/>
      <c r="AG191" s="457"/>
      <c r="AH191" s="457"/>
      <c r="AI191" s="457"/>
      <c r="AJ191" s="457"/>
      <c r="AK191" s="457"/>
      <c r="AL191" s="457"/>
      <c r="AM191" s="457"/>
      <c r="AN191" s="457"/>
      <c r="AO191" s="457"/>
      <c r="AP191" s="457"/>
      <c r="AQ191" s="457"/>
      <c r="AR191" s="457"/>
    </row>
    <row r="192" spans="1:44" ht="18" customHeight="1">
      <c r="A192" s="492"/>
      <c r="B192" s="493"/>
      <c r="C192" s="493"/>
      <c r="D192" s="493"/>
      <c r="E192" s="493"/>
      <c r="F192" s="493"/>
      <c r="G192" s="493"/>
      <c r="H192" s="493"/>
      <c r="I192" s="494"/>
      <c r="J192" s="493"/>
      <c r="K192" s="494"/>
      <c r="L192" s="494"/>
      <c r="M192" s="494"/>
      <c r="N192" s="494"/>
      <c r="O192" s="494"/>
      <c r="P192" s="494"/>
      <c r="Q192" s="494"/>
      <c r="R192" s="494"/>
      <c r="S192" s="494"/>
      <c r="T192" s="494"/>
      <c r="U192" s="494"/>
      <c r="V192" s="494"/>
      <c r="W192" s="494"/>
      <c r="X192" s="494"/>
      <c r="Y192" s="457"/>
      <c r="Z192" s="457"/>
      <c r="AA192" s="457"/>
      <c r="AB192" s="457"/>
      <c r="AC192" s="457"/>
      <c r="AD192" s="457"/>
      <c r="AE192" s="457"/>
      <c r="AF192" s="457"/>
      <c r="AG192" s="457"/>
      <c r="AH192" s="457"/>
      <c r="AI192" s="457"/>
      <c r="AJ192" s="457"/>
      <c r="AK192" s="457"/>
      <c r="AL192" s="457"/>
      <c r="AM192" s="457"/>
      <c r="AN192" s="457"/>
      <c r="AO192" s="457"/>
      <c r="AP192" s="457"/>
      <c r="AQ192" s="457"/>
      <c r="AR192" s="457"/>
    </row>
    <row r="193" spans="1:44" ht="18" customHeight="1">
      <c r="A193" s="492"/>
      <c r="B193" s="493"/>
      <c r="C193" s="493"/>
      <c r="D193" s="493"/>
      <c r="E193" s="493"/>
      <c r="F193" s="493"/>
      <c r="G193" s="493"/>
      <c r="H193" s="493"/>
      <c r="I193" s="494"/>
      <c r="J193" s="493"/>
      <c r="K193" s="494"/>
      <c r="L193" s="494"/>
      <c r="M193" s="494"/>
      <c r="N193" s="494"/>
      <c r="O193" s="494"/>
      <c r="P193" s="494"/>
      <c r="Q193" s="494"/>
      <c r="R193" s="494"/>
      <c r="S193" s="494"/>
      <c r="T193" s="494"/>
      <c r="U193" s="494"/>
      <c r="V193" s="494"/>
      <c r="W193" s="494"/>
      <c r="X193" s="494"/>
      <c r="Y193" s="457"/>
      <c r="Z193" s="457"/>
      <c r="AA193" s="457"/>
      <c r="AB193" s="457"/>
      <c r="AC193" s="457"/>
      <c r="AD193" s="457"/>
      <c r="AE193" s="457"/>
      <c r="AF193" s="457"/>
      <c r="AG193" s="457"/>
      <c r="AH193" s="457"/>
      <c r="AI193" s="457"/>
      <c r="AJ193" s="457"/>
      <c r="AK193" s="457"/>
      <c r="AL193" s="457"/>
      <c r="AM193" s="457"/>
      <c r="AN193" s="457"/>
      <c r="AO193" s="457"/>
      <c r="AP193" s="457"/>
      <c r="AQ193" s="457"/>
      <c r="AR193" s="457"/>
    </row>
    <row r="194" spans="1:44" ht="18" customHeight="1">
      <c r="A194" s="492"/>
      <c r="B194" s="493"/>
      <c r="C194" s="493"/>
      <c r="D194" s="493"/>
      <c r="E194" s="493"/>
      <c r="F194" s="493"/>
      <c r="G194" s="493"/>
      <c r="H194" s="493"/>
      <c r="I194" s="494"/>
      <c r="J194" s="493"/>
      <c r="K194" s="494"/>
      <c r="L194" s="494"/>
      <c r="M194" s="494"/>
      <c r="N194" s="494"/>
      <c r="O194" s="494"/>
      <c r="P194" s="494"/>
      <c r="Q194" s="494"/>
      <c r="R194" s="494"/>
      <c r="S194" s="494"/>
      <c r="T194" s="494"/>
      <c r="U194" s="494"/>
      <c r="V194" s="494"/>
      <c r="W194" s="494"/>
      <c r="X194" s="494"/>
      <c r="Y194" s="457"/>
      <c r="Z194" s="457"/>
      <c r="AA194" s="457"/>
      <c r="AB194" s="457"/>
      <c r="AC194" s="457"/>
      <c r="AD194" s="457"/>
      <c r="AE194" s="457"/>
      <c r="AF194" s="457"/>
      <c r="AG194" s="457"/>
      <c r="AH194" s="457"/>
      <c r="AI194" s="457"/>
      <c r="AJ194" s="457"/>
      <c r="AK194" s="457"/>
      <c r="AL194" s="457"/>
      <c r="AM194" s="457"/>
      <c r="AN194" s="457"/>
      <c r="AO194" s="457"/>
      <c r="AP194" s="457"/>
      <c r="AQ194" s="457"/>
      <c r="AR194" s="457"/>
    </row>
    <row r="195" spans="1:44" ht="18" customHeight="1">
      <c r="A195" s="492"/>
      <c r="B195" s="493"/>
      <c r="C195" s="493"/>
      <c r="D195" s="493"/>
      <c r="E195" s="493"/>
      <c r="F195" s="493"/>
      <c r="G195" s="493"/>
      <c r="H195" s="493"/>
      <c r="I195" s="494"/>
      <c r="J195" s="493"/>
      <c r="K195" s="494"/>
      <c r="L195" s="494"/>
      <c r="M195" s="494"/>
      <c r="N195" s="494"/>
      <c r="O195" s="494"/>
      <c r="P195" s="494"/>
      <c r="Q195" s="494"/>
      <c r="R195" s="494"/>
      <c r="S195" s="494"/>
      <c r="T195" s="494"/>
      <c r="U195" s="494"/>
      <c r="V195" s="494"/>
      <c r="W195" s="494"/>
      <c r="X195" s="494"/>
      <c r="Y195" s="457"/>
      <c r="Z195" s="457"/>
      <c r="AA195" s="457"/>
      <c r="AB195" s="457"/>
      <c r="AC195" s="457"/>
      <c r="AD195" s="457"/>
      <c r="AE195" s="457"/>
      <c r="AF195" s="457"/>
      <c r="AG195" s="457"/>
      <c r="AH195" s="457"/>
      <c r="AI195" s="457"/>
      <c r="AJ195" s="457"/>
      <c r="AK195" s="457"/>
      <c r="AL195" s="457"/>
      <c r="AM195" s="457"/>
      <c r="AN195" s="457"/>
      <c r="AO195" s="457"/>
      <c r="AP195" s="457"/>
      <c r="AQ195" s="457"/>
      <c r="AR195" s="457"/>
    </row>
    <row r="196" spans="1:44" ht="18" customHeight="1">
      <c r="A196" s="492"/>
      <c r="B196" s="493"/>
      <c r="C196" s="493"/>
      <c r="D196" s="493"/>
      <c r="E196" s="493"/>
      <c r="F196" s="493"/>
      <c r="G196" s="493"/>
      <c r="H196" s="493"/>
      <c r="I196" s="494"/>
      <c r="J196" s="493"/>
      <c r="K196" s="494"/>
      <c r="L196" s="494"/>
      <c r="M196" s="494"/>
      <c r="N196" s="494"/>
      <c r="O196" s="494"/>
      <c r="P196" s="494"/>
      <c r="Q196" s="494"/>
      <c r="R196" s="494"/>
      <c r="S196" s="494"/>
      <c r="T196" s="494"/>
      <c r="U196" s="494"/>
      <c r="V196" s="494"/>
      <c r="W196" s="494"/>
      <c r="X196" s="494"/>
      <c r="Y196" s="457"/>
      <c r="Z196" s="457"/>
      <c r="AA196" s="457"/>
      <c r="AB196" s="457"/>
      <c r="AC196" s="457"/>
      <c r="AD196" s="457"/>
      <c r="AE196" s="457"/>
      <c r="AF196" s="457"/>
      <c r="AG196" s="457"/>
      <c r="AH196" s="457"/>
      <c r="AI196" s="457"/>
      <c r="AJ196" s="457"/>
      <c r="AK196" s="457"/>
      <c r="AL196" s="457"/>
      <c r="AM196" s="457"/>
      <c r="AN196" s="457"/>
      <c r="AO196" s="457"/>
      <c r="AP196" s="457"/>
      <c r="AQ196" s="457"/>
      <c r="AR196" s="457"/>
    </row>
    <row r="197" spans="1:44" ht="18" customHeight="1">
      <c r="A197" s="492"/>
      <c r="B197" s="493"/>
      <c r="C197" s="493"/>
      <c r="D197" s="493"/>
      <c r="E197" s="493"/>
      <c r="F197" s="493"/>
      <c r="G197" s="493"/>
      <c r="H197" s="493"/>
      <c r="I197" s="494"/>
      <c r="J197" s="493"/>
      <c r="K197" s="494"/>
      <c r="L197" s="494"/>
      <c r="M197" s="494"/>
      <c r="N197" s="494"/>
      <c r="O197" s="494"/>
      <c r="P197" s="494"/>
      <c r="Q197" s="494"/>
      <c r="R197" s="494"/>
      <c r="S197" s="494"/>
      <c r="T197" s="494"/>
      <c r="U197" s="494"/>
      <c r="V197" s="494"/>
      <c r="W197" s="494"/>
      <c r="X197" s="494"/>
      <c r="Y197" s="457"/>
      <c r="Z197" s="457"/>
      <c r="AA197" s="457"/>
      <c r="AB197" s="457"/>
      <c r="AC197" s="457"/>
      <c r="AD197" s="457"/>
      <c r="AE197" s="457"/>
      <c r="AF197" s="457"/>
      <c r="AG197" s="457"/>
      <c r="AH197" s="457"/>
      <c r="AI197" s="457"/>
      <c r="AJ197" s="457"/>
      <c r="AK197" s="457"/>
      <c r="AL197" s="457"/>
      <c r="AM197" s="457"/>
      <c r="AN197" s="457"/>
      <c r="AO197" s="457"/>
      <c r="AP197" s="457"/>
      <c r="AQ197" s="457"/>
      <c r="AR197" s="457"/>
    </row>
    <row r="198" spans="1:44" ht="18" customHeight="1">
      <c r="A198" s="492"/>
      <c r="B198" s="493"/>
      <c r="C198" s="493"/>
      <c r="D198" s="493"/>
      <c r="E198" s="493"/>
      <c r="F198" s="493"/>
      <c r="G198" s="493"/>
      <c r="H198" s="493"/>
      <c r="I198" s="494"/>
      <c r="J198" s="493"/>
      <c r="K198" s="494"/>
      <c r="L198" s="494"/>
      <c r="M198" s="494"/>
      <c r="N198" s="494"/>
      <c r="O198" s="494"/>
      <c r="P198" s="494"/>
      <c r="Q198" s="494"/>
      <c r="R198" s="494"/>
      <c r="S198" s="494"/>
      <c r="T198" s="494"/>
      <c r="U198" s="494"/>
      <c r="V198" s="494"/>
      <c r="W198" s="494"/>
      <c r="X198" s="494"/>
      <c r="Y198" s="457"/>
      <c r="Z198" s="457"/>
      <c r="AA198" s="457"/>
      <c r="AB198" s="457"/>
      <c r="AC198" s="457"/>
      <c r="AD198" s="457"/>
      <c r="AE198" s="457"/>
      <c r="AF198" s="457"/>
      <c r="AG198" s="457"/>
      <c r="AH198" s="457"/>
      <c r="AI198" s="457"/>
      <c r="AJ198" s="457"/>
      <c r="AK198" s="457"/>
      <c r="AL198" s="457"/>
      <c r="AM198" s="457"/>
      <c r="AN198" s="457"/>
      <c r="AO198" s="457"/>
      <c r="AP198" s="457"/>
      <c r="AQ198" s="457"/>
      <c r="AR198" s="457"/>
    </row>
    <row r="199" spans="1:44" ht="18" customHeight="1">
      <c r="A199" s="492"/>
      <c r="B199" s="493"/>
      <c r="C199" s="493"/>
      <c r="D199" s="493"/>
      <c r="E199" s="493"/>
      <c r="F199" s="493"/>
      <c r="G199" s="493"/>
      <c r="H199" s="493"/>
      <c r="I199" s="494"/>
      <c r="J199" s="493"/>
      <c r="K199" s="494"/>
      <c r="L199" s="494"/>
      <c r="M199" s="494"/>
      <c r="N199" s="494"/>
      <c r="O199" s="494"/>
      <c r="P199" s="494"/>
      <c r="Q199" s="494"/>
      <c r="R199" s="494"/>
      <c r="S199" s="494"/>
      <c r="T199" s="494"/>
      <c r="U199" s="494"/>
      <c r="V199" s="494"/>
      <c r="W199" s="494"/>
      <c r="X199" s="494"/>
      <c r="Y199" s="457"/>
      <c r="Z199" s="457"/>
      <c r="AA199" s="457"/>
      <c r="AB199" s="457"/>
      <c r="AC199" s="457"/>
      <c r="AD199" s="457"/>
      <c r="AE199" s="457"/>
      <c r="AF199" s="457"/>
      <c r="AG199" s="457"/>
      <c r="AH199" s="457"/>
      <c r="AI199" s="457"/>
      <c r="AJ199" s="457"/>
      <c r="AK199" s="457"/>
      <c r="AL199" s="457"/>
      <c r="AM199" s="457"/>
      <c r="AN199" s="457"/>
      <c r="AO199" s="457"/>
      <c r="AP199" s="457"/>
      <c r="AQ199" s="457"/>
      <c r="AR199" s="457"/>
    </row>
    <row r="200" spans="1:44" ht="18" customHeight="1">
      <c r="A200" s="492"/>
      <c r="B200" s="493"/>
      <c r="C200" s="493"/>
      <c r="D200" s="493"/>
      <c r="E200" s="493"/>
      <c r="F200" s="493"/>
      <c r="G200" s="493"/>
      <c r="H200" s="493"/>
      <c r="I200" s="494"/>
      <c r="J200" s="493"/>
      <c r="K200" s="494"/>
      <c r="L200" s="494"/>
      <c r="M200" s="494"/>
      <c r="N200" s="494"/>
      <c r="O200" s="494"/>
      <c r="P200" s="494"/>
      <c r="Q200" s="494"/>
      <c r="R200" s="494"/>
      <c r="S200" s="494"/>
      <c r="T200" s="494"/>
      <c r="U200" s="494"/>
      <c r="V200" s="494"/>
      <c r="W200" s="494"/>
      <c r="X200" s="494"/>
      <c r="Y200" s="457"/>
      <c r="Z200" s="457"/>
      <c r="AA200" s="457"/>
      <c r="AB200" s="457"/>
      <c r="AC200" s="457"/>
      <c r="AD200" s="457"/>
      <c r="AE200" s="457"/>
      <c r="AF200" s="457"/>
      <c r="AG200" s="457"/>
      <c r="AH200" s="457"/>
      <c r="AI200" s="457"/>
      <c r="AJ200" s="457"/>
      <c r="AK200" s="457"/>
      <c r="AL200" s="457"/>
      <c r="AM200" s="457"/>
      <c r="AN200" s="457"/>
      <c r="AO200" s="457"/>
      <c r="AP200" s="457"/>
      <c r="AQ200" s="457"/>
      <c r="AR200" s="457"/>
    </row>
    <row r="201" spans="1:44" ht="18" customHeight="1">
      <c r="A201" s="492"/>
      <c r="B201" s="493"/>
      <c r="C201" s="493"/>
      <c r="D201" s="493"/>
      <c r="E201" s="493"/>
      <c r="F201" s="493"/>
      <c r="G201" s="493"/>
      <c r="H201" s="493"/>
      <c r="I201" s="494"/>
      <c r="J201" s="493"/>
      <c r="K201" s="494"/>
      <c r="L201" s="494"/>
      <c r="M201" s="494"/>
      <c r="N201" s="494"/>
      <c r="O201" s="494"/>
      <c r="P201" s="494"/>
      <c r="Q201" s="494"/>
      <c r="R201" s="494"/>
      <c r="S201" s="494"/>
      <c r="T201" s="494"/>
      <c r="U201" s="494"/>
      <c r="V201" s="494"/>
      <c r="W201" s="494"/>
      <c r="X201" s="494"/>
      <c r="Y201" s="457"/>
      <c r="Z201" s="457"/>
      <c r="AA201" s="457"/>
      <c r="AB201" s="457"/>
      <c r="AC201" s="457"/>
      <c r="AD201" s="457"/>
      <c r="AE201" s="457"/>
      <c r="AF201" s="457"/>
      <c r="AG201" s="457"/>
      <c r="AH201" s="457"/>
      <c r="AI201" s="457"/>
      <c r="AJ201" s="457"/>
      <c r="AK201" s="457"/>
      <c r="AL201" s="457"/>
      <c r="AM201" s="457"/>
      <c r="AN201" s="457"/>
      <c r="AO201" s="457"/>
      <c r="AP201" s="457"/>
      <c r="AQ201" s="457"/>
      <c r="AR201" s="457"/>
    </row>
    <row r="202" spans="1:44" ht="18" customHeight="1">
      <c r="A202" s="492"/>
      <c r="B202" s="493"/>
      <c r="C202" s="493"/>
      <c r="D202" s="493"/>
      <c r="E202" s="493"/>
      <c r="F202" s="493"/>
      <c r="G202" s="493"/>
      <c r="H202" s="493"/>
      <c r="I202" s="494"/>
      <c r="J202" s="493"/>
      <c r="K202" s="494"/>
      <c r="L202" s="494"/>
      <c r="M202" s="494"/>
      <c r="N202" s="494"/>
      <c r="O202" s="494"/>
      <c r="P202" s="494"/>
      <c r="Q202" s="494"/>
      <c r="R202" s="494"/>
      <c r="S202" s="494"/>
      <c r="T202" s="494"/>
      <c r="U202" s="494"/>
      <c r="V202" s="494"/>
      <c r="W202" s="494"/>
      <c r="X202" s="494"/>
      <c r="Y202" s="457"/>
      <c r="Z202" s="457"/>
      <c r="AA202" s="457"/>
      <c r="AB202" s="457"/>
      <c r="AC202" s="457"/>
      <c r="AD202" s="457"/>
      <c r="AE202" s="457"/>
      <c r="AF202" s="457"/>
      <c r="AG202" s="457"/>
      <c r="AH202" s="457"/>
      <c r="AI202" s="457"/>
      <c r="AJ202" s="457"/>
      <c r="AK202" s="457"/>
      <c r="AL202" s="457"/>
      <c r="AM202" s="457"/>
      <c r="AN202" s="457"/>
      <c r="AO202" s="457"/>
      <c r="AP202" s="457"/>
      <c r="AQ202" s="457"/>
      <c r="AR202" s="457"/>
    </row>
    <row r="203" spans="1:44" ht="18" customHeight="1">
      <c r="A203" s="492"/>
      <c r="B203" s="493"/>
      <c r="C203" s="493"/>
      <c r="D203" s="493"/>
      <c r="E203" s="493"/>
      <c r="F203" s="493"/>
      <c r="G203" s="493"/>
      <c r="H203" s="493"/>
      <c r="I203" s="494"/>
      <c r="J203" s="493"/>
      <c r="K203" s="494"/>
      <c r="L203" s="494"/>
      <c r="M203" s="494"/>
      <c r="N203" s="494"/>
      <c r="O203" s="494"/>
      <c r="P203" s="494"/>
      <c r="Q203" s="494"/>
      <c r="R203" s="494"/>
      <c r="S203" s="494"/>
      <c r="T203" s="494"/>
      <c r="U203" s="494"/>
      <c r="V203" s="494"/>
      <c r="W203" s="494"/>
      <c r="X203" s="494"/>
      <c r="Y203" s="457"/>
      <c r="Z203" s="457"/>
      <c r="AA203" s="457"/>
      <c r="AB203" s="457"/>
      <c r="AC203" s="457"/>
      <c r="AD203" s="457"/>
      <c r="AE203" s="457"/>
      <c r="AF203" s="457"/>
      <c r="AG203" s="457"/>
      <c r="AH203" s="457"/>
      <c r="AI203" s="457"/>
      <c r="AJ203" s="457"/>
      <c r="AK203" s="457"/>
      <c r="AL203" s="457"/>
      <c r="AM203" s="457"/>
      <c r="AN203" s="457"/>
      <c r="AO203" s="457"/>
      <c r="AP203" s="457"/>
      <c r="AQ203" s="457"/>
      <c r="AR203" s="457"/>
    </row>
    <row r="204" spans="1:44" ht="18" customHeight="1">
      <c r="A204" s="492"/>
      <c r="B204" s="493"/>
      <c r="C204" s="493"/>
      <c r="D204" s="493"/>
      <c r="E204" s="493"/>
      <c r="F204" s="493"/>
      <c r="G204" s="493"/>
      <c r="H204" s="493"/>
      <c r="I204" s="494"/>
      <c r="J204" s="493"/>
      <c r="K204" s="494"/>
      <c r="L204" s="494"/>
      <c r="M204" s="494"/>
      <c r="N204" s="494"/>
      <c r="O204" s="494"/>
      <c r="P204" s="494"/>
      <c r="Q204" s="494"/>
      <c r="R204" s="494"/>
      <c r="S204" s="494"/>
      <c r="T204" s="494"/>
      <c r="U204" s="494"/>
      <c r="V204" s="494"/>
      <c r="W204" s="494"/>
      <c r="X204" s="494"/>
      <c r="Y204" s="457"/>
      <c r="Z204" s="457"/>
      <c r="AA204" s="457"/>
      <c r="AB204" s="457"/>
      <c r="AC204" s="457"/>
      <c r="AD204" s="457"/>
      <c r="AE204" s="457"/>
      <c r="AF204" s="457"/>
      <c r="AG204" s="457"/>
      <c r="AH204" s="457"/>
      <c r="AI204" s="457"/>
      <c r="AJ204" s="457"/>
      <c r="AK204" s="457"/>
      <c r="AL204" s="457"/>
      <c r="AM204" s="457"/>
      <c r="AN204" s="457"/>
      <c r="AO204" s="457"/>
      <c r="AP204" s="457"/>
      <c r="AQ204" s="457"/>
      <c r="AR204" s="457"/>
    </row>
    <row r="205" spans="1:44" ht="18" customHeight="1">
      <c r="A205" s="492"/>
      <c r="B205" s="493"/>
      <c r="C205" s="493"/>
      <c r="D205" s="493"/>
      <c r="E205" s="493"/>
      <c r="F205" s="493"/>
      <c r="G205" s="493"/>
      <c r="H205" s="493"/>
      <c r="I205" s="494"/>
      <c r="J205" s="493"/>
      <c r="K205" s="494"/>
      <c r="L205" s="494"/>
      <c r="M205" s="494"/>
      <c r="N205" s="494"/>
      <c r="O205" s="494"/>
      <c r="P205" s="494"/>
      <c r="Q205" s="494"/>
      <c r="R205" s="494"/>
      <c r="S205" s="494"/>
      <c r="T205" s="494"/>
      <c r="U205" s="494"/>
      <c r="V205" s="494"/>
      <c r="W205" s="494"/>
      <c r="X205" s="494"/>
      <c r="Y205" s="457"/>
      <c r="Z205" s="457"/>
      <c r="AA205" s="457"/>
      <c r="AB205" s="457"/>
      <c r="AC205" s="457"/>
      <c r="AD205" s="457"/>
      <c r="AE205" s="457"/>
      <c r="AF205" s="457"/>
      <c r="AG205" s="457"/>
      <c r="AH205" s="457"/>
      <c r="AI205" s="457"/>
      <c r="AJ205" s="457"/>
      <c r="AK205" s="457"/>
      <c r="AL205" s="457"/>
      <c r="AM205" s="457"/>
      <c r="AN205" s="457"/>
      <c r="AO205" s="457"/>
      <c r="AP205" s="457"/>
      <c r="AQ205" s="457"/>
      <c r="AR205" s="457"/>
    </row>
    <row r="206" spans="1:44" ht="18" customHeight="1">
      <c r="A206" s="492"/>
      <c r="B206" s="493"/>
      <c r="C206" s="493"/>
      <c r="D206" s="493"/>
      <c r="E206" s="493"/>
      <c r="F206" s="493"/>
      <c r="G206" s="493"/>
      <c r="H206" s="493"/>
      <c r="I206" s="494"/>
      <c r="J206" s="493"/>
      <c r="K206" s="494"/>
      <c r="L206" s="494"/>
      <c r="M206" s="494"/>
      <c r="N206" s="494"/>
      <c r="O206" s="494"/>
      <c r="P206" s="494"/>
      <c r="Q206" s="494"/>
      <c r="R206" s="494"/>
      <c r="S206" s="494"/>
      <c r="T206" s="494"/>
      <c r="U206" s="494"/>
      <c r="V206" s="494"/>
      <c r="W206" s="494"/>
      <c r="X206" s="494"/>
      <c r="Y206" s="457"/>
      <c r="Z206" s="457"/>
      <c r="AA206" s="457"/>
      <c r="AB206" s="457"/>
      <c r="AC206" s="457"/>
      <c r="AD206" s="457"/>
      <c r="AE206" s="457"/>
      <c r="AF206" s="457"/>
      <c r="AG206" s="457"/>
      <c r="AH206" s="457"/>
      <c r="AI206" s="457"/>
      <c r="AJ206" s="457"/>
      <c r="AK206" s="457"/>
      <c r="AL206" s="457"/>
      <c r="AM206" s="457"/>
      <c r="AN206" s="457"/>
      <c r="AO206" s="457"/>
      <c r="AP206" s="457"/>
      <c r="AQ206" s="457"/>
      <c r="AR206" s="457"/>
    </row>
    <row r="207" spans="1:44" ht="18" customHeight="1">
      <c r="A207" s="492"/>
      <c r="B207" s="493"/>
      <c r="C207" s="493"/>
      <c r="D207" s="493"/>
      <c r="E207" s="493"/>
      <c r="F207" s="493"/>
      <c r="G207" s="493"/>
      <c r="H207" s="493"/>
      <c r="I207" s="494"/>
      <c r="J207" s="493"/>
      <c r="K207" s="494"/>
      <c r="L207" s="494"/>
      <c r="M207" s="494"/>
      <c r="N207" s="494"/>
      <c r="O207" s="494"/>
      <c r="P207" s="494"/>
      <c r="Q207" s="494"/>
      <c r="R207" s="494"/>
      <c r="S207" s="494"/>
      <c r="T207" s="494"/>
      <c r="U207" s="494"/>
      <c r="V207" s="494"/>
      <c r="W207" s="494"/>
      <c r="X207" s="494"/>
      <c r="Y207" s="457"/>
      <c r="Z207" s="457"/>
      <c r="AA207" s="457"/>
      <c r="AB207" s="457"/>
      <c r="AC207" s="457"/>
      <c r="AD207" s="457"/>
      <c r="AE207" s="457"/>
      <c r="AF207" s="457"/>
      <c r="AG207" s="457"/>
      <c r="AH207" s="457"/>
      <c r="AI207" s="457"/>
      <c r="AJ207" s="457"/>
      <c r="AK207" s="457"/>
      <c r="AL207" s="457"/>
      <c r="AM207" s="457"/>
      <c r="AN207" s="457"/>
      <c r="AO207" s="457"/>
      <c r="AP207" s="457"/>
      <c r="AQ207" s="457"/>
      <c r="AR207" s="457"/>
    </row>
    <row r="208" spans="1:44" ht="18" customHeight="1">
      <c r="A208" s="492"/>
      <c r="B208" s="493"/>
      <c r="C208" s="493"/>
      <c r="D208" s="493"/>
      <c r="E208" s="493"/>
      <c r="F208" s="493"/>
      <c r="G208" s="493"/>
      <c r="H208" s="493"/>
      <c r="I208" s="494"/>
      <c r="J208" s="493"/>
      <c r="K208" s="494"/>
      <c r="L208" s="494"/>
      <c r="M208" s="494"/>
      <c r="N208" s="494"/>
      <c r="O208" s="494"/>
      <c r="P208" s="494"/>
      <c r="Q208" s="494"/>
      <c r="R208" s="494"/>
      <c r="S208" s="494"/>
      <c r="T208" s="494"/>
      <c r="U208" s="494"/>
      <c r="V208" s="494"/>
      <c r="W208" s="494"/>
      <c r="X208" s="494"/>
      <c r="Y208" s="457"/>
      <c r="Z208" s="457"/>
      <c r="AA208" s="457"/>
      <c r="AB208" s="457"/>
      <c r="AC208" s="457"/>
      <c r="AD208" s="457"/>
      <c r="AE208" s="457"/>
      <c r="AF208" s="457"/>
      <c r="AG208" s="457"/>
      <c r="AH208" s="457"/>
      <c r="AI208" s="457"/>
      <c r="AJ208" s="457"/>
      <c r="AK208" s="457"/>
      <c r="AL208" s="457"/>
      <c r="AM208" s="457"/>
      <c r="AN208" s="457"/>
      <c r="AO208" s="457"/>
      <c r="AP208" s="457"/>
      <c r="AQ208" s="457"/>
      <c r="AR208" s="457"/>
    </row>
    <row r="209" spans="1:44" ht="18" customHeight="1">
      <c r="A209" s="492"/>
      <c r="B209" s="493"/>
      <c r="C209" s="493"/>
      <c r="D209" s="493"/>
      <c r="E209" s="493"/>
      <c r="F209" s="493"/>
      <c r="G209" s="493"/>
      <c r="H209" s="493"/>
      <c r="I209" s="494"/>
      <c r="J209" s="493"/>
      <c r="K209" s="494"/>
      <c r="L209" s="494"/>
      <c r="M209" s="494"/>
      <c r="N209" s="494"/>
      <c r="O209" s="494"/>
      <c r="P209" s="494"/>
      <c r="Q209" s="494"/>
      <c r="R209" s="494"/>
      <c r="S209" s="494"/>
      <c r="T209" s="494"/>
      <c r="U209" s="494"/>
      <c r="V209" s="494"/>
      <c r="W209" s="494"/>
      <c r="X209" s="494"/>
      <c r="Y209" s="457"/>
      <c r="Z209" s="457"/>
      <c r="AA209" s="457"/>
      <c r="AB209" s="457"/>
      <c r="AC209" s="457"/>
      <c r="AD209" s="457"/>
      <c r="AE209" s="457"/>
      <c r="AF209" s="457"/>
      <c r="AG209" s="457"/>
      <c r="AH209" s="457"/>
      <c r="AI209" s="457"/>
      <c r="AJ209" s="457"/>
      <c r="AK209" s="457"/>
      <c r="AL209" s="457"/>
      <c r="AM209" s="457"/>
      <c r="AN209" s="457"/>
      <c r="AO209" s="457"/>
      <c r="AP209" s="457"/>
      <c r="AQ209" s="457"/>
      <c r="AR209" s="457"/>
    </row>
    <row r="210" spans="1:44" ht="18" customHeight="1">
      <c r="A210" s="492"/>
      <c r="B210" s="493"/>
      <c r="C210" s="493"/>
      <c r="D210" s="493"/>
      <c r="E210" s="493"/>
      <c r="F210" s="493"/>
      <c r="G210" s="493"/>
      <c r="H210" s="493"/>
      <c r="I210" s="494"/>
      <c r="J210" s="493"/>
      <c r="K210" s="494"/>
      <c r="L210" s="494"/>
      <c r="M210" s="494"/>
      <c r="N210" s="494"/>
      <c r="O210" s="494"/>
      <c r="P210" s="494"/>
      <c r="Q210" s="494"/>
      <c r="R210" s="494"/>
      <c r="S210" s="494"/>
      <c r="T210" s="494"/>
      <c r="U210" s="494"/>
      <c r="V210" s="494"/>
      <c r="W210" s="494"/>
      <c r="X210" s="494"/>
      <c r="Y210" s="457"/>
      <c r="Z210" s="457"/>
      <c r="AA210" s="457"/>
      <c r="AB210" s="457"/>
      <c r="AC210" s="457"/>
      <c r="AD210" s="457"/>
      <c r="AE210" s="457"/>
      <c r="AF210" s="457"/>
      <c r="AG210" s="457"/>
      <c r="AH210" s="457"/>
      <c r="AI210" s="457"/>
      <c r="AJ210" s="457"/>
      <c r="AK210" s="457"/>
      <c r="AL210" s="457"/>
      <c r="AM210" s="457"/>
      <c r="AN210" s="457"/>
      <c r="AO210" s="457"/>
      <c r="AP210" s="457"/>
      <c r="AQ210" s="457"/>
      <c r="AR210" s="457"/>
    </row>
    <row r="211" spans="1:44" ht="18" customHeight="1">
      <c r="A211" s="492"/>
      <c r="B211" s="493"/>
      <c r="C211" s="493"/>
      <c r="D211" s="493"/>
      <c r="E211" s="493"/>
      <c r="F211" s="493"/>
      <c r="G211" s="493"/>
      <c r="H211" s="493"/>
      <c r="I211" s="494"/>
      <c r="J211" s="493"/>
      <c r="K211" s="494"/>
      <c r="L211" s="494"/>
      <c r="M211" s="494"/>
      <c r="N211" s="494"/>
      <c r="O211" s="494"/>
      <c r="P211" s="494"/>
      <c r="Q211" s="494"/>
      <c r="R211" s="494"/>
      <c r="S211" s="494"/>
      <c r="T211" s="494"/>
      <c r="U211" s="494"/>
      <c r="V211" s="494"/>
      <c r="W211" s="494"/>
      <c r="X211" s="494"/>
      <c r="Y211" s="457"/>
      <c r="Z211" s="457"/>
      <c r="AA211" s="457"/>
      <c r="AB211" s="457"/>
      <c r="AC211" s="457"/>
      <c r="AD211" s="457"/>
      <c r="AE211" s="457"/>
      <c r="AF211" s="457"/>
      <c r="AG211" s="457"/>
      <c r="AH211" s="457"/>
      <c r="AI211" s="457"/>
      <c r="AJ211" s="457"/>
      <c r="AK211" s="457"/>
      <c r="AL211" s="457"/>
      <c r="AM211" s="457"/>
      <c r="AN211" s="457"/>
      <c r="AO211" s="457"/>
      <c r="AP211" s="457"/>
      <c r="AQ211" s="457"/>
      <c r="AR211" s="457"/>
    </row>
    <row r="212" spans="1:44" ht="18" customHeight="1">
      <c r="A212" s="492"/>
      <c r="B212" s="493"/>
      <c r="C212" s="493"/>
      <c r="D212" s="493"/>
      <c r="E212" s="493"/>
      <c r="F212" s="493"/>
      <c r="G212" s="493"/>
      <c r="H212" s="493"/>
      <c r="I212" s="494"/>
      <c r="J212" s="493"/>
      <c r="K212" s="494"/>
      <c r="L212" s="494"/>
      <c r="M212" s="494"/>
      <c r="N212" s="494"/>
      <c r="O212" s="494"/>
      <c r="P212" s="494"/>
      <c r="Q212" s="494"/>
      <c r="R212" s="494"/>
      <c r="S212" s="494"/>
      <c r="T212" s="494"/>
      <c r="U212" s="494"/>
      <c r="V212" s="494"/>
      <c r="W212" s="494"/>
      <c r="X212" s="494"/>
      <c r="Y212" s="457"/>
      <c r="Z212" s="457"/>
      <c r="AA212" s="457"/>
      <c r="AB212" s="457"/>
      <c r="AC212" s="457"/>
      <c r="AD212" s="457"/>
      <c r="AE212" s="457"/>
      <c r="AF212" s="457"/>
      <c r="AG212" s="457"/>
      <c r="AH212" s="457"/>
      <c r="AI212" s="457"/>
      <c r="AJ212" s="457"/>
      <c r="AK212" s="457"/>
      <c r="AL212" s="457"/>
      <c r="AM212" s="457"/>
      <c r="AN212" s="457"/>
      <c r="AO212" s="457"/>
      <c r="AP212" s="457"/>
      <c r="AQ212" s="457"/>
      <c r="AR212" s="457"/>
    </row>
    <row r="213" spans="1:44" ht="18" customHeight="1">
      <c r="A213" s="492"/>
      <c r="B213" s="493"/>
      <c r="C213" s="493"/>
      <c r="D213" s="493"/>
      <c r="E213" s="493"/>
      <c r="F213" s="493"/>
      <c r="G213" s="493"/>
      <c r="H213" s="493"/>
      <c r="I213" s="494"/>
      <c r="J213" s="493"/>
      <c r="K213" s="494"/>
      <c r="L213" s="494"/>
      <c r="M213" s="494"/>
      <c r="N213" s="494"/>
      <c r="O213" s="494"/>
      <c r="P213" s="494"/>
      <c r="Q213" s="494"/>
      <c r="R213" s="494"/>
      <c r="S213" s="494"/>
      <c r="T213" s="494"/>
      <c r="U213" s="494"/>
      <c r="V213" s="494"/>
      <c r="W213" s="494"/>
      <c r="X213" s="494"/>
      <c r="Y213" s="457"/>
      <c r="Z213" s="457"/>
      <c r="AA213" s="457"/>
      <c r="AB213" s="457"/>
      <c r="AC213" s="457"/>
      <c r="AD213" s="457"/>
      <c r="AE213" s="457"/>
      <c r="AF213" s="457"/>
      <c r="AG213" s="457"/>
      <c r="AH213" s="457"/>
      <c r="AI213" s="457"/>
      <c r="AJ213" s="457"/>
      <c r="AK213" s="457"/>
      <c r="AL213" s="457"/>
      <c r="AM213" s="457"/>
      <c r="AN213" s="457"/>
      <c r="AO213" s="457"/>
      <c r="AP213" s="457"/>
      <c r="AQ213" s="457"/>
      <c r="AR213" s="457"/>
    </row>
    <row r="214" spans="1:44" ht="18" customHeight="1">
      <c r="A214" s="492"/>
      <c r="B214" s="493"/>
      <c r="C214" s="493"/>
      <c r="D214" s="493"/>
      <c r="E214" s="493"/>
      <c r="F214" s="493"/>
      <c r="G214" s="493"/>
      <c r="H214" s="493"/>
      <c r="I214" s="494"/>
      <c r="J214" s="493"/>
      <c r="K214" s="494"/>
      <c r="L214" s="494"/>
      <c r="M214" s="494"/>
      <c r="N214" s="494"/>
      <c r="O214" s="494"/>
      <c r="P214" s="494"/>
      <c r="Q214" s="494"/>
      <c r="R214" s="494"/>
      <c r="S214" s="494"/>
      <c r="T214" s="494"/>
      <c r="U214" s="494"/>
      <c r="V214" s="494"/>
      <c r="W214" s="494"/>
      <c r="X214" s="494"/>
      <c r="Y214" s="457"/>
      <c r="Z214" s="457"/>
      <c r="AA214" s="457"/>
      <c r="AB214" s="457"/>
      <c r="AC214" s="457"/>
      <c r="AD214" s="457"/>
      <c r="AE214" s="457"/>
      <c r="AF214" s="457"/>
      <c r="AG214" s="457"/>
      <c r="AH214" s="457"/>
      <c r="AI214" s="457"/>
      <c r="AJ214" s="457"/>
      <c r="AK214" s="457"/>
      <c r="AL214" s="457"/>
      <c r="AM214" s="457"/>
      <c r="AN214" s="457"/>
      <c r="AO214" s="457"/>
      <c r="AP214" s="457"/>
      <c r="AQ214" s="457"/>
      <c r="AR214" s="457"/>
    </row>
    <row r="215" spans="1:44" ht="18" customHeight="1">
      <c r="A215" s="492"/>
      <c r="B215" s="493"/>
      <c r="C215" s="493"/>
      <c r="D215" s="493"/>
      <c r="E215" s="493"/>
      <c r="F215" s="493"/>
      <c r="G215" s="493"/>
      <c r="H215" s="493"/>
      <c r="I215" s="494"/>
      <c r="J215" s="493"/>
      <c r="K215" s="494"/>
      <c r="L215" s="494"/>
      <c r="M215" s="494"/>
      <c r="N215" s="494"/>
      <c r="O215" s="494"/>
      <c r="P215" s="494"/>
      <c r="Q215" s="494"/>
      <c r="R215" s="494"/>
      <c r="S215" s="494"/>
      <c r="T215" s="494"/>
      <c r="U215" s="494"/>
      <c r="V215" s="494"/>
      <c r="W215" s="494"/>
      <c r="X215" s="494"/>
      <c r="Y215" s="457"/>
      <c r="Z215" s="457"/>
      <c r="AA215" s="457"/>
      <c r="AB215" s="457"/>
      <c r="AC215" s="457"/>
      <c r="AD215" s="457"/>
      <c r="AE215" s="457"/>
      <c r="AF215" s="457"/>
      <c r="AG215" s="457"/>
      <c r="AH215" s="457"/>
      <c r="AI215" s="457"/>
      <c r="AJ215" s="457"/>
      <c r="AK215" s="457"/>
      <c r="AL215" s="457"/>
      <c r="AM215" s="457"/>
      <c r="AN215" s="457"/>
      <c r="AO215" s="457"/>
      <c r="AP215" s="457"/>
      <c r="AQ215" s="457"/>
      <c r="AR215" s="457"/>
    </row>
    <row r="216" spans="1:44" ht="18" customHeight="1">
      <c r="A216" s="492"/>
      <c r="B216" s="493"/>
      <c r="C216" s="493"/>
      <c r="D216" s="493"/>
      <c r="E216" s="493"/>
      <c r="F216" s="493"/>
      <c r="G216" s="493"/>
      <c r="H216" s="493"/>
      <c r="I216" s="494"/>
      <c r="J216" s="493"/>
      <c r="K216" s="494"/>
      <c r="L216" s="494"/>
      <c r="M216" s="494"/>
      <c r="N216" s="494"/>
      <c r="O216" s="494"/>
      <c r="P216" s="494"/>
      <c r="Q216" s="494"/>
      <c r="R216" s="494"/>
      <c r="S216" s="494"/>
      <c r="T216" s="494"/>
      <c r="U216" s="494"/>
      <c r="V216" s="494"/>
      <c r="W216" s="494"/>
      <c r="X216" s="494"/>
      <c r="Y216" s="457"/>
      <c r="Z216" s="457"/>
      <c r="AA216" s="457"/>
      <c r="AB216" s="457"/>
      <c r="AC216" s="457"/>
      <c r="AD216" s="457"/>
      <c r="AE216" s="457"/>
      <c r="AF216" s="457"/>
      <c r="AG216" s="457"/>
      <c r="AH216" s="457"/>
      <c r="AI216" s="457"/>
      <c r="AJ216" s="457"/>
      <c r="AK216" s="457"/>
      <c r="AL216" s="457"/>
      <c r="AM216" s="457"/>
      <c r="AN216" s="457"/>
      <c r="AO216" s="457"/>
      <c r="AP216" s="457"/>
      <c r="AQ216" s="457"/>
      <c r="AR216" s="457"/>
    </row>
    <row r="217" spans="1:44" ht="18" customHeight="1">
      <c r="A217" s="492"/>
      <c r="B217" s="493"/>
      <c r="C217" s="493"/>
      <c r="D217" s="493"/>
      <c r="E217" s="493"/>
      <c r="F217" s="493"/>
      <c r="G217" s="493"/>
      <c r="H217" s="493"/>
      <c r="I217" s="494"/>
      <c r="J217" s="493"/>
      <c r="K217" s="494"/>
      <c r="L217" s="494"/>
      <c r="M217" s="494"/>
      <c r="N217" s="494"/>
      <c r="O217" s="494"/>
      <c r="P217" s="494"/>
      <c r="Q217" s="494"/>
      <c r="R217" s="494"/>
      <c r="S217" s="494"/>
      <c r="T217" s="494"/>
      <c r="U217" s="494"/>
      <c r="V217" s="494"/>
      <c r="W217" s="494"/>
      <c r="X217" s="494"/>
      <c r="Y217" s="457"/>
      <c r="Z217" s="457"/>
      <c r="AA217" s="457"/>
      <c r="AB217" s="457"/>
      <c r="AC217" s="457"/>
      <c r="AD217" s="457"/>
      <c r="AE217" s="457"/>
      <c r="AF217" s="457"/>
      <c r="AG217" s="457"/>
      <c r="AH217" s="457"/>
      <c r="AI217" s="457"/>
      <c r="AJ217" s="457"/>
      <c r="AK217" s="457"/>
      <c r="AL217" s="457"/>
      <c r="AM217" s="457"/>
      <c r="AN217" s="457"/>
      <c r="AO217" s="457"/>
      <c r="AP217" s="457"/>
      <c r="AQ217" s="457"/>
      <c r="AR217" s="457"/>
    </row>
    <row r="218" spans="1:44" ht="18" customHeight="1">
      <c r="A218" s="492"/>
      <c r="B218" s="493"/>
      <c r="C218" s="493"/>
      <c r="D218" s="493"/>
      <c r="E218" s="493"/>
      <c r="F218" s="493"/>
      <c r="G218" s="493"/>
      <c r="H218" s="493"/>
      <c r="I218" s="494"/>
      <c r="J218" s="493"/>
      <c r="K218" s="494"/>
      <c r="L218" s="494"/>
      <c r="M218" s="494"/>
      <c r="N218" s="494"/>
      <c r="O218" s="494"/>
      <c r="P218" s="494"/>
      <c r="Q218" s="494"/>
      <c r="R218" s="494"/>
      <c r="S218" s="494"/>
      <c r="T218" s="494"/>
      <c r="U218" s="494"/>
      <c r="V218" s="494"/>
      <c r="W218" s="494"/>
      <c r="X218" s="494"/>
      <c r="Y218" s="457"/>
      <c r="Z218" s="457"/>
      <c r="AA218" s="457"/>
      <c r="AB218" s="457"/>
      <c r="AC218" s="457"/>
      <c r="AD218" s="457"/>
      <c r="AE218" s="457"/>
      <c r="AF218" s="457"/>
      <c r="AG218" s="457"/>
      <c r="AH218" s="457"/>
      <c r="AI218" s="457"/>
      <c r="AJ218" s="457"/>
      <c r="AK218" s="457"/>
      <c r="AL218" s="457"/>
      <c r="AM218" s="457"/>
      <c r="AN218" s="457"/>
      <c r="AO218" s="457"/>
      <c r="AP218" s="457"/>
      <c r="AQ218" s="457"/>
      <c r="AR218" s="457"/>
    </row>
    <row r="219" spans="1:44" ht="18" customHeight="1">
      <c r="A219" s="492"/>
      <c r="B219" s="493"/>
      <c r="C219" s="493"/>
      <c r="D219" s="493"/>
      <c r="E219" s="493"/>
      <c r="F219" s="493"/>
      <c r="G219" s="493"/>
      <c r="H219" s="493"/>
      <c r="I219" s="494"/>
      <c r="J219" s="493"/>
      <c r="K219" s="494"/>
      <c r="L219" s="494"/>
      <c r="M219" s="494"/>
      <c r="N219" s="494"/>
      <c r="O219" s="494"/>
      <c r="P219" s="494"/>
      <c r="Q219" s="494"/>
      <c r="R219" s="494"/>
      <c r="S219" s="494"/>
      <c r="T219" s="494"/>
      <c r="U219" s="494"/>
      <c r="V219" s="494"/>
      <c r="W219" s="494"/>
      <c r="X219" s="494"/>
      <c r="Y219" s="457"/>
      <c r="Z219" s="457"/>
      <c r="AA219" s="457"/>
      <c r="AB219" s="457"/>
      <c r="AC219" s="457"/>
      <c r="AD219" s="457"/>
      <c r="AE219" s="457"/>
      <c r="AF219" s="457"/>
      <c r="AG219" s="457"/>
      <c r="AH219" s="457"/>
      <c r="AI219" s="457"/>
      <c r="AJ219" s="457"/>
      <c r="AK219" s="457"/>
      <c r="AL219" s="457"/>
      <c r="AM219" s="457"/>
      <c r="AN219" s="457"/>
      <c r="AO219" s="457"/>
      <c r="AP219" s="457"/>
      <c r="AQ219" s="457"/>
      <c r="AR219" s="457"/>
    </row>
    <row r="220" spans="1:44" ht="18" customHeight="1">
      <c r="A220" s="492"/>
      <c r="B220" s="493"/>
      <c r="C220" s="493"/>
      <c r="D220" s="493"/>
      <c r="E220" s="493"/>
      <c r="F220" s="493"/>
      <c r="G220" s="493"/>
      <c r="H220" s="493"/>
      <c r="I220" s="494"/>
      <c r="J220" s="493"/>
      <c r="K220" s="494"/>
      <c r="L220" s="494"/>
      <c r="M220" s="494"/>
      <c r="N220" s="494"/>
      <c r="O220" s="494"/>
      <c r="P220" s="494"/>
      <c r="Q220" s="494"/>
      <c r="R220" s="494"/>
      <c r="S220" s="494"/>
      <c r="T220" s="494"/>
      <c r="U220" s="494"/>
      <c r="V220" s="494"/>
      <c r="W220" s="494"/>
      <c r="X220" s="494"/>
      <c r="Y220" s="457"/>
      <c r="Z220" s="457"/>
      <c r="AA220" s="457"/>
      <c r="AB220" s="457"/>
      <c r="AC220" s="457"/>
      <c r="AD220" s="457"/>
      <c r="AE220" s="457"/>
      <c r="AF220" s="457"/>
      <c r="AG220" s="457"/>
      <c r="AH220" s="457"/>
      <c r="AI220" s="457"/>
      <c r="AJ220" s="457"/>
      <c r="AK220" s="457"/>
      <c r="AL220" s="457"/>
      <c r="AM220" s="457"/>
      <c r="AN220" s="457"/>
      <c r="AO220" s="457"/>
      <c r="AP220" s="457"/>
      <c r="AQ220" s="457"/>
      <c r="AR220" s="457"/>
    </row>
    <row r="221" spans="1:44" ht="18" customHeight="1">
      <c r="A221" s="492"/>
      <c r="B221" s="493"/>
      <c r="C221" s="493"/>
      <c r="D221" s="493"/>
      <c r="E221" s="493"/>
      <c r="F221" s="493"/>
      <c r="G221" s="493"/>
      <c r="H221" s="493"/>
      <c r="I221" s="494"/>
      <c r="J221" s="493"/>
      <c r="K221" s="494"/>
      <c r="L221" s="494"/>
      <c r="M221" s="494"/>
      <c r="N221" s="494"/>
      <c r="O221" s="494"/>
      <c r="P221" s="494"/>
      <c r="Q221" s="494"/>
      <c r="R221" s="494"/>
      <c r="S221" s="494"/>
      <c r="T221" s="494"/>
      <c r="U221" s="494"/>
      <c r="V221" s="494"/>
      <c r="W221" s="494"/>
      <c r="X221" s="494"/>
      <c r="Y221" s="457"/>
      <c r="Z221" s="457"/>
      <c r="AA221" s="457"/>
      <c r="AB221" s="457"/>
      <c r="AC221" s="457"/>
      <c r="AD221" s="457"/>
      <c r="AE221" s="457"/>
      <c r="AF221" s="457"/>
      <c r="AG221" s="457"/>
      <c r="AH221" s="457"/>
      <c r="AI221" s="457"/>
      <c r="AJ221" s="457"/>
      <c r="AK221" s="457"/>
      <c r="AL221" s="457"/>
      <c r="AM221" s="457"/>
      <c r="AN221" s="457"/>
      <c r="AO221" s="457"/>
      <c r="AP221" s="457"/>
      <c r="AQ221" s="457"/>
      <c r="AR221" s="457"/>
    </row>
    <row r="222" spans="1:44" ht="15.75" customHeight="1"/>
    <row r="223" spans="1:44" ht="15.75" customHeight="1"/>
    <row r="224" spans="1: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Y2:Z2"/>
    <mergeCell ref="C13:C14"/>
    <mergeCell ref="Y15:Z16"/>
    <mergeCell ref="B13:B14"/>
    <mergeCell ref="B15:B16"/>
    <mergeCell ref="C15:C16"/>
    <mergeCell ref="A1:X1"/>
    <mergeCell ref="A2:A3"/>
    <mergeCell ref="B2:J2"/>
    <mergeCell ref="K2:S2"/>
    <mergeCell ref="T2:X2"/>
  </mergeCells>
  <dataValidations count="1">
    <dataValidation type="list" allowBlank="1" showErrorMessage="1" sqref="P11" xr:uid="{00000000-0002-0000-0200-000000000000}">
      <formula1>"REDUCIR"</formula1>
    </dataValidation>
  </dataValidation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Consolidación</vt:lpstr>
      <vt:lpstr>PTEP</vt:lpstr>
      <vt:lpstr>ANEXO RIESGOS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Wilma Rocio Bejarano Gaitán</dc:creator>
  <cp:lastModifiedBy>Wilma Bejarano Gaitan</cp:lastModifiedBy>
  <dcterms:created xsi:type="dcterms:W3CDTF">2024-01-16T21:13:05Z</dcterms:created>
  <dcterms:modified xsi:type="dcterms:W3CDTF">2024-01-16T21:21:37Z</dcterms:modified>
</cp:coreProperties>
</file>